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4\1. Atividades e Resultados - Planilha de Produção\"/>
    </mc:Choice>
  </mc:AlternateContent>
  <xr:revisionPtr revIDLastSave="0" documentId="13_ncr:1_{00C1F89F-133E-40A6-8015-794B664B8B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2024-2" sheetId="4" r:id="rId1"/>
  </sheets>
  <definedNames>
    <definedName name="_xlnm.Print_Area" localSheetId="0">'Atividades e Resultados 2024-2'!$A$1:$Q$65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1" i="4" l="1"/>
  <c r="O56" i="4"/>
  <c r="O55" i="4"/>
  <c r="O46" i="4"/>
  <c r="O47" i="4"/>
  <c r="O48" i="4"/>
  <c r="O45" i="4"/>
  <c r="O44" i="4"/>
  <c r="O42" i="4"/>
  <c r="O40" i="4"/>
  <c r="O39" i="4"/>
  <c r="O37" i="4"/>
  <c r="O30" i="4"/>
  <c r="O24" i="4"/>
  <c r="O18" i="4"/>
  <c r="O17" i="4"/>
  <c r="P9" i="4"/>
  <c r="O10" i="4"/>
  <c r="O11" i="4"/>
  <c r="O9" i="4"/>
  <c r="P55" i="4" l="1"/>
  <c r="O36" i="4"/>
  <c r="P37" i="4"/>
  <c r="P61" i="4" l="1"/>
  <c r="P56" i="4"/>
  <c r="N49" i="4"/>
  <c r="M49" i="4"/>
  <c r="L49" i="4"/>
  <c r="K49" i="4"/>
  <c r="J49" i="4"/>
  <c r="I49" i="4"/>
  <c r="H49" i="4"/>
  <c r="G49" i="4"/>
  <c r="G50" i="4" s="1"/>
  <c r="F49" i="4"/>
  <c r="E49" i="4"/>
  <c r="E50" i="4" s="1"/>
  <c r="D49" i="4"/>
  <c r="C49" i="4"/>
  <c r="B49" i="4"/>
  <c r="P48" i="4"/>
  <c r="P47" i="4"/>
  <c r="P46" i="4"/>
  <c r="P45" i="4"/>
  <c r="P44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P42" i="4"/>
  <c r="P40" i="4"/>
  <c r="P39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P36" i="4"/>
  <c r="Q36" i="4" s="1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P30" i="4"/>
  <c r="P31" i="4" s="1"/>
  <c r="O31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P24" i="4"/>
  <c r="P25" i="4" s="1"/>
  <c r="O25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P18" i="4"/>
  <c r="P17" i="4"/>
  <c r="O19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P11" i="4"/>
  <c r="P10" i="4"/>
  <c r="K50" i="4" l="1"/>
  <c r="P43" i="4"/>
  <c r="J50" i="4"/>
  <c r="I50" i="4"/>
  <c r="H50" i="4"/>
  <c r="F50" i="4"/>
  <c r="P38" i="4"/>
  <c r="Q17" i="4"/>
  <c r="Q39" i="4"/>
  <c r="Q56" i="4"/>
  <c r="L50" i="4"/>
  <c r="Q18" i="4"/>
  <c r="Q46" i="4"/>
  <c r="P12" i="4"/>
  <c r="O43" i="4"/>
  <c r="O12" i="4"/>
  <c r="Q61" i="4"/>
  <c r="Q37" i="4"/>
  <c r="N50" i="4"/>
  <c r="Q40" i="4"/>
  <c r="M50" i="4"/>
  <c r="P49" i="4"/>
  <c r="Q42" i="4"/>
  <c r="Q10" i="4"/>
  <c r="Q55" i="4"/>
  <c r="Q45" i="4"/>
  <c r="Q48" i="4"/>
  <c r="Q11" i="4"/>
  <c r="P19" i="4"/>
  <c r="Q19" i="4" s="1"/>
  <c r="B50" i="4"/>
  <c r="O49" i="4"/>
  <c r="Q30" i="4"/>
  <c r="O38" i="4"/>
  <c r="C50" i="4"/>
  <c r="Q44" i="4"/>
  <c r="Q25" i="4"/>
  <c r="Q31" i="4"/>
  <c r="D50" i="4"/>
  <c r="Q47" i="4"/>
  <c r="Q9" i="4"/>
  <c r="Q24" i="4"/>
  <c r="Q38" i="4" l="1"/>
  <c r="P50" i="4"/>
  <c r="Q12" i="4"/>
  <c r="Q43" i="4"/>
  <c r="Q49" i="4"/>
  <c r="O50" i="4"/>
  <c r="Q50" i="4" l="1"/>
</calcChain>
</file>

<file path=xl/sharedStrings.xml><?xml version="1.0" encoding="utf-8"?>
<sst xmlns="http://schemas.openxmlformats.org/spreadsheetml/2006/main" count="271" uniqueCount="51">
  <si>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</si>
  <si>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</si>
  <si>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</si>
  <si>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</si>
  <si>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</si>
  <si>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</si>
  <si>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</si>
  <si>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</si>
  <si>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</si>
  <si>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</si>
  <si>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</si>
  <si>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</si>
  <si>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</si>
  <si>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</si>
  <si>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</si>
  <si>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</si>
  <si>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</si>
  <si>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</si>
  <si>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</si>
  <si>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</si>
  <si>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</si>
  <si>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</si>
  <si>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</si>
  <si>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</si>
  <si>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</si>
  <si>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</si>
  <si>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</si>
  <si>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Diagnóstico por Endoscopia</t>
  </si>
  <si>
    <t>Métodos Diagnósticos em Especialidades</t>
  </si>
  <si>
    <t> 189 - Tratamentos Clínicos </t>
  </si>
  <si>
    <t xml:space="preserve">Meta contratada mensal </t>
  </si>
  <si>
    <t>Fonte: http://www.gestao.saude.sp.gov.br</t>
  </si>
  <si>
    <t>http://www.cross.saude.sp.gov.br</t>
  </si>
  <si>
    <t>AME MOGI DAS CRUZES</t>
  </si>
  <si>
    <t> 607 - Consultas Não Médicas/Procedimentos Terapêuticos Não Médicos por Telemedicina (acompanhamento) </t>
  </si>
  <si>
    <t>Tratamento em Oncologia - Quimioterapia (QT)</t>
  </si>
  <si>
    <t>Tratamento em Oncologia - Hormonioterapia (HT)</t>
  </si>
  <si>
    <t>Mamografia</t>
  </si>
  <si>
    <t>Densitometria</t>
  </si>
  <si>
    <t>Radiologia</t>
  </si>
  <si>
    <t>Ultra-Sonografia</t>
  </si>
  <si>
    <t>Ecocardiografia</t>
  </si>
  <si>
    <t>Ultrassonografia com Doppler</t>
  </si>
  <si>
    <t>Ultrassonografia Obstétrica</t>
  </si>
  <si>
    <t>Outras Ultrassonografias</t>
  </si>
  <si>
    <t>Diagnóstico em Cardiologia( Exceto Cateterismo Cardíaco)</t>
  </si>
  <si>
    <t>Diagnóstico em Oftalmologia</t>
  </si>
  <si>
    <t>Diagnóstico em Otorrinolaringologia/Fonoaudiologia</t>
  </si>
  <si>
    <t>Diagnóstico em Pneumologia</t>
  </si>
  <si>
    <t>-</t>
  </si>
  <si>
    <t>680 - SADT Externo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</si>
</sst>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1"/>
      <color rgb="FF69696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3" fontId="18" fillId="0" borderId="11" xfId="0" applyNumberFormat="1" applyFont="1" applyBorder="1" applyAlignment="1">
      <alignment horizontal="center" wrapText="1"/>
    </xf>
    <xf numFmtId="164" fontId="18" fillId="0" borderId="11" xfId="43" applyNumberFormat="1" applyFont="1" applyBorder="1" applyAlignment="1">
      <alignment horizontal="center" wrapText="1"/>
    </xf>
    <xf numFmtId="10" fontId="19" fillId="0" borderId="11" xfId="42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164" fontId="18" fillId="0" borderId="11" xfId="43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right" wrapText="1"/>
    </xf>
    <xf numFmtId="10" fontId="18" fillId="0" borderId="11" xfId="42" applyNumberFormat="1" applyFont="1" applyBorder="1" applyAlignment="1">
      <alignment horizontal="center" wrapText="1"/>
    </xf>
    <xf numFmtId="0" fontId="19" fillId="0" borderId="11" xfId="0" applyFont="1" applyBorder="1" applyAlignment="1">
      <alignment wrapText="1"/>
    </xf>
    <xf numFmtId="164" fontId="19" fillId="0" borderId="11" xfId="43" applyNumberFormat="1" applyFont="1" applyBorder="1" applyAlignment="1">
      <alignment horizontal="center" vertical="center" wrapText="1"/>
    </xf>
    <xf numFmtId="164" fontId="19" fillId="0" borderId="11" xfId="43" applyNumberFormat="1" applyFont="1" applyBorder="1" applyAlignment="1">
      <alignment horizontal="center" wrapText="1"/>
    </xf>
    <xf numFmtId="3" fontId="19" fillId="0" borderId="11" xfId="0" applyNumberFormat="1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0" fontId="21" fillId="0" borderId="10" xfId="0" applyFont="1" applyBorder="1"/>
    <xf numFmtId="0" fontId="20" fillId="0" borderId="0" xfId="0" applyFont="1" applyAlignment="1">
      <alignment wrapText="1"/>
    </xf>
    <xf numFmtId="164" fontId="19" fillId="0" borderId="11" xfId="43" applyNumberFormat="1" applyFont="1" applyBorder="1" applyAlignment="1">
      <alignment horizontal="left" vertical="center" wrapText="1"/>
    </xf>
    <xf numFmtId="164" fontId="19" fillId="0" borderId="11" xfId="43" applyNumberFormat="1" applyFont="1" applyBorder="1" applyAlignment="1">
      <alignment vertical="center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21" fillId="0" borderId="17" xfId="0" applyFont="1" applyBorder="1" applyAlignment="1">
      <alignment wrapText="1"/>
    </xf>
    <xf numFmtId="0" fontId="22" fillId="0" borderId="17" xfId="0" applyFont="1" applyBorder="1" applyAlignment="1">
      <alignment wrapText="1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1</xdr:row>
      <xdr:rowOff>9525</xdr:rowOff>
    </xdr:from>
    <xdr:to>
      <xdr:col>15</xdr:col>
      <xdr:colOff>467966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644D7F-F4BA-46FB-938B-3D97A025E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0" y="209550"/>
          <a:ext cx="715616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0</xdr:row>
      <xdr:rowOff>47625</xdr:rowOff>
    </xdr:from>
    <xdr:to>
      <xdr:col>0</xdr:col>
      <xdr:colOff>1600200</xdr:colOff>
      <xdr:row>3</xdr:row>
      <xdr:rowOff>190500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45A81042-DC2B-439E-816B-208EA0D3B8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476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53BC0-A2C0-4D74-A012-43FFD4156FB3}">
  <sheetPr>
    <pageSetUpPr fitToPage="1"/>
  </sheetPr>
  <dimension ref="A3:AB65"/>
  <sheetViews>
    <sheetView showGridLines="0" tabSelected="1" view="pageBreakPreview" topLeftCell="A45" zoomScaleNormal="100" zoomScaleSheetLayoutView="100" workbookViewId="0">
      <selection activeCell="O62" sqref="O62"/>
    </sheetView>
  </sheetViews>
  <sheetFormatPr defaultRowHeight="15.75" x14ac:dyDescent="0.25"/>
  <cols>
    <col min="1" max="1" width="31.42578125" style="1" customWidth="1"/>
    <col min="2" max="2" width="12.28515625" style="2" customWidth="1"/>
    <col min="3" max="3" width="7.7109375" style="2" bestFit="1" customWidth="1"/>
    <col min="4" max="4" width="10.140625" style="2" bestFit="1" customWidth="1"/>
    <col min="5" max="9" width="7.28515625" style="2" bestFit="1" customWidth="1"/>
    <col min="10" max="10" width="7.85546875" style="2" bestFit="1" customWidth="1"/>
    <col min="11" max="11" width="10.5703125" style="2" bestFit="1" customWidth="1"/>
    <col min="12" max="12" width="9.42578125" style="2" bestFit="1" customWidth="1"/>
    <col min="13" max="13" width="11.42578125" style="2" bestFit="1" customWidth="1"/>
    <col min="14" max="14" width="10.85546875" style="2" bestFit="1" customWidth="1"/>
    <col min="15" max="16" width="8.42578125" style="2" bestFit="1" customWidth="1"/>
    <col min="17" max="17" width="10.28515625" style="2" customWidth="1"/>
    <col min="18" max="16384" width="9.140625" style="1"/>
  </cols>
  <sheetData>
    <row r="3" spans="1:28" ht="15" customHeight="1" x14ac:dyDescent="0.25">
      <c r="B3" s="24" t="s">
        <v>33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5" spans="1:28" ht="15" customHeight="1" thickBot="1" x14ac:dyDescent="0.3">
      <c r="A5" s="25"/>
      <c r="B5" s="25"/>
      <c r="C5" s="25"/>
      <c r="D5" s="25"/>
    </row>
    <row r="6" spans="1:28" ht="20.100000000000001" customHeight="1" thickBot="1" x14ac:dyDescent="0.3">
      <c r="A6" s="20" t="s">
        <v>0</v>
      </c>
    </row>
    <row r="7" spans="1:28" ht="20.100000000000001" customHeight="1" thickBot="1" x14ac:dyDescent="0.3">
      <c r="A7" s="26"/>
      <c r="B7" s="28" t="s">
        <v>30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0" t="s">
        <v>13</v>
      </c>
      <c r="P7" s="31"/>
      <c r="Q7" s="32"/>
    </row>
    <row r="8" spans="1:28" ht="27.75" customHeight="1" thickBot="1" x14ac:dyDescent="0.3">
      <c r="A8" s="27"/>
      <c r="B8" s="29"/>
      <c r="C8" s="4" t="s">
        <v>15</v>
      </c>
      <c r="D8" s="4" t="s">
        <v>15</v>
      </c>
      <c r="E8" s="4" t="s">
        <v>15</v>
      </c>
      <c r="F8" s="4" t="s">
        <v>15</v>
      </c>
      <c r="G8" s="4" t="s">
        <v>15</v>
      </c>
      <c r="H8" s="4" t="s">
        <v>15</v>
      </c>
      <c r="I8" s="4" t="s">
        <v>15</v>
      </c>
      <c r="J8" s="4" t="s">
        <v>15</v>
      </c>
      <c r="K8" s="4" t="s">
        <v>15</v>
      </c>
      <c r="L8" s="4" t="s">
        <v>15</v>
      </c>
      <c r="M8" s="4" t="s">
        <v>15</v>
      </c>
      <c r="N8" s="4" t="s">
        <v>15</v>
      </c>
      <c r="O8" s="4" t="s">
        <v>14</v>
      </c>
      <c r="P8" s="4" t="s">
        <v>15</v>
      </c>
      <c r="Q8" s="4" t="s">
        <v>16</v>
      </c>
    </row>
    <row r="9" spans="1:28" ht="20.100000000000001" customHeight="1" thickBot="1" x14ac:dyDescent="0.3">
      <c r="A9" s="5" t="s">
        <v>17</v>
      </c>
      <c r="B9" s="6">
        <v>1700</v>
      </c>
      <c r="C9" s="6">
        <v>1892</v>
      </c>
      <c r="D9" s="6">
        <v>1678</v>
      </c>
      <c r="E9" s="6">
        <v>1340</v>
      </c>
      <c r="F9" s="6">
        <v>1669</v>
      </c>
      <c r="G9" s="6">
        <v>1618</v>
      </c>
      <c r="H9" s="6">
        <v>1606</v>
      </c>
      <c r="I9" s="6">
        <v>1486</v>
      </c>
      <c r="J9" s="6">
        <v>1527</v>
      </c>
      <c r="K9" s="6">
        <v>1579</v>
      </c>
      <c r="L9" s="6">
        <v>1915</v>
      </c>
      <c r="M9" s="6">
        <v>1727</v>
      </c>
      <c r="N9" s="6"/>
      <c r="O9" s="7">
        <f>B9*11</f>
        <v>18700</v>
      </c>
      <c r="P9" s="6">
        <f>SUM(C9:N9)</f>
        <v>18037</v>
      </c>
      <c r="Q9" s="8">
        <f>(P9-O9)/O9</f>
        <v>-3.5454545454545454E-2</v>
      </c>
    </row>
    <row r="10" spans="1:28" ht="20.100000000000001" customHeight="1" thickBot="1" x14ac:dyDescent="0.3">
      <c r="A10" s="5" t="s">
        <v>18</v>
      </c>
      <c r="B10" s="9">
        <v>480</v>
      </c>
      <c r="C10" s="9">
        <v>320</v>
      </c>
      <c r="D10" s="9">
        <v>378</v>
      </c>
      <c r="E10" s="9">
        <v>408</v>
      </c>
      <c r="F10" s="9">
        <v>550</v>
      </c>
      <c r="G10" s="9">
        <v>546</v>
      </c>
      <c r="H10" s="9">
        <v>443</v>
      </c>
      <c r="I10" s="9">
        <v>457</v>
      </c>
      <c r="J10" s="9">
        <v>425</v>
      </c>
      <c r="K10" s="9">
        <v>459</v>
      </c>
      <c r="L10" s="9">
        <v>534</v>
      </c>
      <c r="M10" s="9">
        <v>533</v>
      </c>
      <c r="N10" s="9"/>
      <c r="O10" s="7">
        <f t="shared" ref="O10:O11" si="0">B10*11</f>
        <v>5280</v>
      </c>
      <c r="P10" s="10">
        <f>SUM(C10:N10)</f>
        <v>5053</v>
      </c>
      <c r="Q10" s="8">
        <f t="shared" ref="Q10:Q12" si="1">(P10-O10)/O10</f>
        <v>-4.2992424242424242E-2</v>
      </c>
    </row>
    <row r="11" spans="1:28" ht="20.100000000000001" customHeight="1" thickBot="1" x14ac:dyDescent="0.3">
      <c r="A11" s="5" t="s">
        <v>19</v>
      </c>
      <c r="B11" s="6">
        <v>1095</v>
      </c>
      <c r="C11" s="6">
        <v>986</v>
      </c>
      <c r="D11" s="6">
        <v>951</v>
      </c>
      <c r="E11" s="6">
        <v>1136</v>
      </c>
      <c r="F11" s="6">
        <v>1130</v>
      </c>
      <c r="G11" s="6">
        <v>1012</v>
      </c>
      <c r="H11" s="6">
        <v>1022</v>
      </c>
      <c r="I11" s="6">
        <v>935</v>
      </c>
      <c r="J11" s="6">
        <v>1183</v>
      </c>
      <c r="K11" s="6">
        <v>1028</v>
      </c>
      <c r="L11" s="6">
        <v>1125</v>
      </c>
      <c r="M11" s="6">
        <v>984</v>
      </c>
      <c r="N11" s="6"/>
      <c r="O11" s="7">
        <f t="shared" si="0"/>
        <v>12045</v>
      </c>
      <c r="P11" s="7">
        <f t="shared" ref="P11" si="2">SUM(C11:N11)</f>
        <v>11492</v>
      </c>
      <c r="Q11" s="8">
        <f t="shared" si="1"/>
        <v>-4.5911166459111662E-2</v>
      </c>
    </row>
    <row r="12" spans="1:28" ht="20.100000000000001" customHeight="1" thickBot="1" x14ac:dyDescent="0.3">
      <c r="A12" s="5" t="s">
        <v>13</v>
      </c>
      <c r="B12" s="6">
        <f t="shared" ref="B12:N12" si="3">SUM(B9:B11)</f>
        <v>3275</v>
      </c>
      <c r="C12" s="6">
        <f t="shared" si="3"/>
        <v>3198</v>
      </c>
      <c r="D12" s="6">
        <f t="shared" si="3"/>
        <v>3007</v>
      </c>
      <c r="E12" s="6">
        <f t="shared" si="3"/>
        <v>2884</v>
      </c>
      <c r="F12" s="6">
        <f t="shared" si="3"/>
        <v>3349</v>
      </c>
      <c r="G12" s="6">
        <f t="shared" si="3"/>
        <v>3176</v>
      </c>
      <c r="H12" s="6">
        <f t="shared" si="3"/>
        <v>3071</v>
      </c>
      <c r="I12" s="6">
        <f t="shared" si="3"/>
        <v>2878</v>
      </c>
      <c r="J12" s="6">
        <f t="shared" si="3"/>
        <v>3135</v>
      </c>
      <c r="K12" s="6">
        <f t="shared" si="3"/>
        <v>3066</v>
      </c>
      <c r="L12" s="6">
        <f t="shared" si="3"/>
        <v>3574</v>
      </c>
      <c r="M12" s="6">
        <f t="shared" si="3"/>
        <v>3244</v>
      </c>
      <c r="N12" s="6">
        <f t="shared" si="3"/>
        <v>0</v>
      </c>
      <c r="O12" s="6">
        <f>SUM(O9:O11)</f>
        <v>36025</v>
      </c>
      <c r="P12" s="6">
        <f>SUM(P9:P11)</f>
        <v>34582</v>
      </c>
      <c r="Q12" s="8">
        <f t="shared" si="1"/>
        <v>-4.0055517002081889E-2</v>
      </c>
    </row>
    <row r="13" spans="1:28" ht="20.100000000000001" customHeight="1" x14ac:dyDescent="0.25">
      <c r="A13" s="11"/>
    </row>
    <row r="14" spans="1:28" ht="20.100000000000001" customHeight="1" thickBot="1" x14ac:dyDescent="0.3">
      <c r="A14" s="35" t="s">
        <v>20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20.100000000000001" customHeight="1" thickBot="1" x14ac:dyDescent="0.3">
      <c r="A15" s="26"/>
      <c r="B15" s="28" t="s">
        <v>30</v>
      </c>
      <c r="C15" s="3" t="s">
        <v>1</v>
      </c>
      <c r="D15" s="3" t="s">
        <v>2</v>
      </c>
      <c r="E15" s="3" t="s">
        <v>3</v>
      </c>
      <c r="F15" s="3" t="s">
        <v>4</v>
      </c>
      <c r="G15" s="3" t="s">
        <v>5</v>
      </c>
      <c r="H15" s="3" t="s">
        <v>6</v>
      </c>
      <c r="I15" s="3" t="s">
        <v>7</v>
      </c>
      <c r="J15" s="3" t="s">
        <v>8</v>
      </c>
      <c r="K15" s="3" t="s">
        <v>9</v>
      </c>
      <c r="L15" s="3" t="s">
        <v>10</v>
      </c>
      <c r="M15" s="3" t="s">
        <v>11</v>
      </c>
      <c r="N15" s="3" t="s">
        <v>12</v>
      </c>
      <c r="O15" s="30" t="s">
        <v>13</v>
      </c>
      <c r="P15" s="31"/>
      <c r="Q15" s="32"/>
    </row>
    <row r="16" spans="1:28" ht="27.75" customHeight="1" thickBot="1" x14ac:dyDescent="0.3">
      <c r="A16" s="27"/>
      <c r="B16" s="29"/>
      <c r="C16" s="12" t="s">
        <v>15</v>
      </c>
      <c r="D16" s="12" t="s">
        <v>15</v>
      </c>
      <c r="E16" s="12" t="s">
        <v>15</v>
      </c>
      <c r="F16" s="12" t="s">
        <v>15</v>
      </c>
      <c r="G16" s="12" t="s">
        <v>15</v>
      </c>
      <c r="H16" s="12" t="s">
        <v>15</v>
      </c>
      <c r="I16" s="12" t="s">
        <v>15</v>
      </c>
      <c r="J16" s="12" t="s">
        <v>15</v>
      </c>
      <c r="K16" s="12" t="s">
        <v>15</v>
      </c>
      <c r="L16" s="12" t="s">
        <v>15</v>
      </c>
      <c r="M16" s="12" t="s">
        <v>15</v>
      </c>
      <c r="N16" s="12" t="s">
        <v>15</v>
      </c>
      <c r="O16" s="12" t="s">
        <v>14</v>
      </c>
      <c r="P16" s="12" t="s">
        <v>15</v>
      </c>
      <c r="Q16" s="12" t="s">
        <v>16</v>
      </c>
    </row>
    <row r="17" spans="1:28" ht="20.100000000000001" customHeight="1" thickBot="1" x14ac:dyDescent="0.3">
      <c r="A17" s="5" t="s">
        <v>21</v>
      </c>
      <c r="B17" s="6">
        <v>1500</v>
      </c>
      <c r="C17" s="6">
        <v>1246</v>
      </c>
      <c r="D17" s="6">
        <v>1265</v>
      </c>
      <c r="E17" s="6">
        <v>1311</v>
      </c>
      <c r="F17" s="6">
        <v>1474</v>
      </c>
      <c r="G17" s="6">
        <v>1500</v>
      </c>
      <c r="H17" s="6">
        <v>1606</v>
      </c>
      <c r="I17" s="6">
        <v>1595</v>
      </c>
      <c r="J17" s="6">
        <v>1625</v>
      </c>
      <c r="K17" s="6">
        <v>1674</v>
      </c>
      <c r="L17" s="6">
        <v>1893</v>
      </c>
      <c r="M17" s="6">
        <v>1749</v>
      </c>
      <c r="N17" s="6"/>
      <c r="O17" s="7">
        <f>B17*11</f>
        <v>16500</v>
      </c>
      <c r="P17" s="7">
        <f t="shared" ref="P17:P18" si="4">SUM(C17:N17)</f>
        <v>16938</v>
      </c>
      <c r="Q17" s="8">
        <f t="shared" ref="Q17:Q19" si="5">(P17-O17)/O17</f>
        <v>2.6545454545454546E-2</v>
      </c>
    </row>
    <row r="18" spans="1:28" ht="20.100000000000001" customHeight="1" thickBot="1" x14ac:dyDescent="0.3">
      <c r="A18" s="5" t="s">
        <v>22</v>
      </c>
      <c r="B18" s="6">
        <v>1600</v>
      </c>
      <c r="C18" s="6">
        <v>1750</v>
      </c>
      <c r="D18" s="6">
        <v>1539</v>
      </c>
      <c r="E18" s="6">
        <v>1546</v>
      </c>
      <c r="F18" s="6">
        <v>1763</v>
      </c>
      <c r="G18" s="6">
        <v>1635</v>
      </c>
      <c r="H18" s="6">
        <v>1580</v>
      </c>
      <c r="I18" s="6">
        <v>1983</v>
      </c>
      <c r="J18" s="6">
        <v>1865</v>
      </c>
      <c r="K18" s="6">
        <v>1620</v>
      </c>
      <c r="L18" s="6">
        <v>1620</v>
      </c>
      <c r="M18" s="6">
        <v>1416</v>
      </c>
      <c r="N18" s="6"/>
      <c r="O18" s="7">
        <f>B18*11</f>
        <v>17600</v>
      </c>
      <c r="P18" s="7">
        <f t="shared" si="4"/>
        <v>18317</v>
      </c>
      <c r="Q18" s="8">
        <f t="shared" si="5"/>
        <v>4.0738636363636366E-2</v>
      </c>
    </row>
    <row r="19" spans="1:28" ht="20.100000000000001" customHeight="1" thickBot="1" x14ac:dyDescent="0.3">
      <c r="A19" s="5" t="s">
        <v>13</v>
      </c>
      <c r="B19" s="6">
        <f>SUM(B17:B18)</f>
        <v>3100</v>
      </c>
      <c r="C19" s="6">
        <f t="shared" ref="C19:N19" si="6">SUM(C17:C18)</f>
        <v>2996</v>
      </c>
      <c r="D19" s="6">
        <f t="shared" si="6"/>
        <v>2804</v>
      </c>
      <c r="E19" s="6">
        <f t="shared" si="6"/>
        <v>2857</v>
      </c>
      <c r="F19" s="6">
        <f t="shared" si="6"/>
        <v>3237</v>
      </c>
      <c r="G19" s="6">
        <f t="shared" si="6"/>
        <v>3135</v>
      </c>
      <c r="H19" s="6">
        <f t="shared" si="6"/>
        <v>3186</v>
      </c>
      <c r="I19" s="6">
        <f t="shared" si="6"/>
        <v>3578</v>
      </c>
      <c r="J19" s="6">
        <f t="shared" si="6"/>
        <v>3490</v>
      </c>
      <c r="K19" s="6">
        <f t="shared" si="6"/>
        <v>3294</v>
      </c>
      <c r="L19" s="6">
        <f t="shared" si="6"/>
        <v>3513</v>
      </c>
      <c r="M19" s="6">
        <f t="shared" si="6"/>
        <v>3165</v>
      </c>
      <c r="N19" s="6">
        <f t="shared" si="6"/>
        <v>0</v>
      </c>
      <c r="O19" s="13">
        <f>SUM(O17:O18)</f>
        <v>34100</v>
      </c>
      <c r="P19" s="6">
        <f>SUM(P17:P18)</f>
        <v>35255</v>
      </c>
      <c r="Q19" s="8">
        <f t="shared" si="5"/>
        <v>3.3870967741935487E-2</v>
      </c>
    </row>
    <row r="20" spans="1:28" ht="20.100000000000001" customHeight="1" x14ac:dyDescent="0.25">
      <c r="A20" s="21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20.100000000000001" customHeight="1" thickBot="1" x14ac:dyDescent="0.3">
      <c r="A21" s="35" t="s">
        <v>23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ht="20.100000000000001" customHeight="1" thickBot="1" x14ac:dyDescent="0.3">
      <c r="A22" s="26"/>
      <c r="B22" s="28" t="s">
        <v>30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7</v>
      </c>
      <c r="J22" s="3" t="s">
        <v>8</v>
      </c>
      <c r="K22" s="3" t="s">
        <v>9</v>
      </c>
      <c r="L22" s="3" t="s">
        <v>10</v>
      </c>
      <c r="M22" s="3" t="s">
        <v>11</v>
      </c>
      <c r="N22" s="3" t="s">
        <v>12</v>
      </c>
      <c r="O22" s="30" t="s">
        <v>13</v>
      </c>
      <c r="P22" s="31"/>
      <c r="Q22" s="32"/>
    </row>
    <row r="23" spans="1:28" ht="25.5" customHeight="1" thickBot="1" x14ac:dyDescent="0.3">
      <c r="A23" s="27"/>
      <c r="B23" s="29"/>
      <c r="C23" s="12" t="s">
        <v>15</v>
      </c>
      <c r="D23" s="12" t="s">
        <v>15</v>
      </c>
      <c r="E23" s="12" t="s">
        <v>15</v>
      </c>
      <c r="F23" s="12" t="s">
        <v>15</v>
      </c>
      <c r="G23" s="12" t="s">
        <v>15</v>
      </c>
      <c r="H23" s="12" t="s">
        <v>15</v>
      </c>
      <c r="I23" s="12" t="s">
        <v>15</v>
      </c>
      <c r="J23" s="12" t="s">
        <v>15</v>
      </c>
      <c r="K23" s="12" t="s">
        <v>15</v>
      </c>
      <c r="L23" s="12" t="s">
        <v>15</v>
      </c>
      <c r="M23" s="12" t="s">
        <v>15</v>
      </c>
      <c r="N23" s="12" t="s">
        <v>15</v>
      </c>
      <c r="O23" s="12" t="s">
        <v>14</v>
      </c>
      <c r="P23" s="12" t="s">
        <v>15</v>
      </c>
      <c r="Q23" s="12" t="s">
        <v>16</v>
      </c>
    </row>
    <row r="24" spans="1:28" ht="20.100000000000001" customHeight="1" thickBot="1" x14ac:dyDescent="0.3">
      <c r="A24" s="5" t="s">
        <v>24</v>
      </c>
      <c r="B24" s="9">
        <v>110</v>
      </c>
      <c r="C24" s="9">
        <v>122</v>
      </c>
      <c r="D24" s="9">
        <v>113</v>
      </c>
      <c r="E24" s="9">
        <v>127</v>
      </c>
      <c r="F24" s="9">
        <v>129</v>
      </c>
      <c r="G24" s="9">
        <v>138</v>
      </c>
      <c r="H24" s="9">
        <v>87</v>
      </c>
      <c r="I24" s="9">
        <v>89</v>
      </c>
      <c r="J24" s="9">
        <v>139</v>
      </c>
      <c r="K24" s="9">
        <v>109</v>
      </c>
      <c r="L24" s="9">
        <v>136</v>
      </c>
      <c r="M24" s="9">
        <v>91</v>
      </c>
      <c r="N24" s="9"/>
      <c r="O24" s="7">
        <f>B24*11</f>
        <v>1210</v>
      </c>
      <c r="P24" s="7">
        <f>SUM(C24:N24)</f>
        <v>1280</v>
      </c>
      <c r="Q24" s="8">
        <f t="shared" ref="Q24:Q25" si="7">(P24-O24)/O24</f>
        <v>5.7851239669421489E-2</v>
      </c>
    </row>
    <row r="25" spans="1:28" ht="20.100000000000001" customHeight="1" thickBot="1" x14ac:dyDescent="0.3">
      <c r="A25" s="5" t="s">
        <v>13</v>
      </c>
      <c r="B25" s="9">
        <f>SUM(B24)</f>
        <v>110</v>
      </c>
      <c r="C25" s="9">
        <f t="shared" ref="C25:N25" si="8">SUM(C24)</f>
        <v>122</v>
      </c>
      <c r="D25" s="9">
        <f t="shared" si="8"/>
        <v>113</v>
      </c>
      <c r="E25" s="9">
        <f t="shared" si="8"/>
        <v>127</v>
      </c>
      <c r="F25" s="9">
        <f t="shared" si="8"/>
        <v>129</v>
      </c>
      <c r="G25" s="9">
        <f t="shared" si="8"/>
        <v>138</v>
      </c>
      <c r="H25" s="9">
        <f t="shared" si="8"/>
        <v>87</v>
      </c>
      <c r="I25" s="9">
        <f t="shared" si="8"/>
        <v>89</v>
      </c>
      <c r="J25" s="9">
        <f t="shared" si="8"/>
        <v>139</v>
      </c>
      <c r="K25" s="9">
        <f t="shared" si="8"/>
        <v>109</v>
      </c>
      <c r="L25" s="9">
        <f t="shared" si="8"/>
        <v>136</v>
      </c>
      <c r="M25" s="9">
        <f t="shared" si="8"/>
        <v>91</v>
      </c>
      <c r="N25" s="9">
        <f t="shared" si="8"/>
        <v>0</v>
      </c>
      <c r="O25" s="7">
        <f>SUM(O24)</f>
        <v>1210</v>
      </c>
      <c r="P25" s="7">
        <f t="shared" ref="P25" si="9">SUM(P24)</f>
        <v>1280</v>
      </c>
      <c r="Q25" s="8">
        <f t="shared" si="7"/>
        <v>5.7851239669421489E-2</v>
      </c>
    </row>
    <row r="26" spans="1:28" ht="20.100000000000001" customHeight="1" x14ac:dyDescent="0.25">
      <c r="A26" s="21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20.100000000000001" customHeight="1" thickBot="1" x14ac:dyDescent="0.3">
      <c r="A27" s="35" t="s">
        <v>25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spans="1:28" ht="20.100000000000001" customHeight="1" thickBot="1" x14ac:dyDescent="0.3">
      <c r="A28" s="26"/>
      <c r="B28" s="28" t="s">
        <v>30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3" t="s">
        <v>6</v>
      </c>
      <c r="I28" s="3" t="s">
        <v>7</v>
      </c>
      <c r="J28" s="3" t="s">
        <v>8</v>
      </c>
      <c r="K28" s="3" t="s">
        <v>9</v>
      </c>
      <c r="L28" s="3" t="s">
        <v>10</v>
      </c>
      <c r="M28" s="3" t="s">
        <v>11</v>
      </c>
      <c r="N28" s="3" t="s">
        <v>12</v>
      </c>
      <c r="O28" s="30" t="s">
        <v>13</v>
      </c>
      <c r="P28" s="31"/>
      <c r="Q28" s="32"/>
    </row>
    <row r="29" spans="1:28" ht="30.75" customHeight="1" thickBot="1" x14ac:dyDescent="0.3">
      <c r="A29" s="27"/>
      <c r="B29" s="29"/>
      <c r="C29" s="12" t="s">
        <v>15</v>
      </c>
      <c r="D29" s="12" t="s">
        <v>15</v>
      </c>
      <c r="E29" s="12" t="s">
        <v>15</v>
      </c>
      <c r="F29" s="12" t="s">
        <v>15</v>
      </c>
      <c r="G29" s="12" t="s">
        <v>15</v>
      </c>
      <c r="H29" s="12" t="s">
        <v>15</v>
      </c>
      <c r="I29" s="12" t="s">
        <v>15</v>
      </c>
      <c r="J29" s="12" t="s">
        <v>15</v>
      </c>
      <c r="K29" s="12" t="s">
        <v>15</v>
      </c>
      <c r="L29" s="12" t="s">
        <v>15</v>
      </c>
      <c r="M29" s="12" t="s">
        <v>15</v>
      </c>
      <c r="N29" s="12" t="s">
        <v>15</v>
      </c>
      <c r="O29" s="12" t="s">
        <v>14</v>
      </c>
      <c r="P29" s="12" t="s">
        <v>15</v>
      </c>
      <c r="Q29" s="12" t="s">
        <v>16</v>
      </c>
    </row>
    <row r="30" spans="1:28" ht="20.100000000000001" customHeight="1" thickBot="1" x14ac:dyDescent="0.3">
      <c r="A30" s="5" t="s">
        <v>26</v>
      </c>
      <c r="B30" s="9">
        <v>160</v>
      </c>
      <c r="C30" s="9">
        <v>124</v>
      </c>
      <c r="D30" s="9">
        <v>160</v>
      </c>
      <c r="E30" s="9">
        <v>121</v>
      </c>
      <c r="F30" s="9">
        <v>187</v>
      </c>
      <c r="G30" s="9">
        <v>203</v>
      </c>
      <c r="H30" s="9">
        <v>189</v>
      </c>
      <c r="I30" s="9">
        <v>163</v>
      </c>
      <c r="J30" s="9">
        <v>189</v>
      </c>
      <c r="K30" s="9">
        <v>246</v>
      </c>
      <c r="L30" s="9">
        <v>153</v>
      </c>
      <c r="M30" s="9">
        <v>177</v>
      </c>
      <c r="N30" s="9"/>
      <c r="O30" s="7">
        <f>B30*11</f>
        <v>1760</v>
      </c>
      <c r="P30" s="7">
        <f t="shared" ref="P30" si="10">SUM(C30:N30)</f>
        <v>1912</v>
      </c>
      <c r="Q30" s="8">
        <f t="shared" ref="Q30:Q31" si="11">(P30-O30)/O30</f>
        <v>8.6363636363636365E-2</v>
      </c>
    </row>
    <row r="31" spans="1:28" ht="20.100000000000001" customHeight="1" thickBot="1" x14ac:dyDescent="0.3">
      <c r="A31" s="5" t="s">
        <v>13</v>
      </c>
      <c r="B31" s="9">
        <f>SUM(B30)</f>
        <v>160</v>
      </c>
      <c r="C31" s="9">
        <f t="shared" ref="C31:N31" si="12">SUM(C30)</f>
        <v>124</v>
      </c>
      <c r="D31" s="9">
        <f t="shared" si="12"/>
        <v>160</v>
      </c>
      <c r="E31" s="9">
        <f t="shared" si="12"/>
        <v>121</v>
      </c>
      <c r="F31" s="9">
        <f t="shared" si="12"/>
        <v>187</v>
      </c>
      <c r="G31" s="9">
        <f t="shared" si="12"/>
        <v>203</v>
      </c>
      <c r="H31" s="9">
        <f t="shared" si="12"/>
        <v>189</v>
      </c>
      <c r="I31" s="9">
        <f t="shared" si="12"/>
        <v>163</v>
      </c>
      <c r="J31" s="9">
        <f t="shared" si="12"/>
        <v>189</v>
      </c>
      <c r="K31" s="9">
        <f t="shared" si="12"/>
        <v>246</v>
      </c>
      <c r="L31" s="9">
        <f t="shared" si="12"/>
        <v>153</v>
      </c>
      <c r="M31" s="9">
        <f t="shared" si="12"/>
        <v>177</v>
      </c>
      <c r="N31" s="9">
        <f t="shared" si="12"/>
        <v>0</v>
      </c>
      <c r="O31" s="13">
        <f>SUM(O30)</f>
        <v>1760</v>
      </c>
      <c r="P31" s="7">
        <f t="shared" ref="P31" si="13">SUM(P30)</f>
        <v>1912</v>
      </c>
      <c r="Q31" s="8">
        <f t="shared" si="11"/>
        <v>8.6363636363636365E-2</v>
      </c>
    </row>
    <row r="32" spans="1:28" ht="20.100000000000001" customHeight="1" x14ac:dyDescent="0.25">
      <c r="A32" s="21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17" ht="20.100000000000001" customHeight="1" thickBot="1" x14ac:dyDescent="0.3">
      <c r="A33" s="36" t="s">
        <v>50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ht="20.100000000000001" customHeight="1" thickBot="1" x14ac:dyDescent="0.3">
      <c r="A34" s="26"/>
      <c r="B34" s="28" t="s">
        <v>30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3" t="s">
        <v>6</v>
      </c>
      <c r="I34" s="3" t="s">
        <v>7</v>
      </c>
      <c r="J34" s="3" t="s">
        <v>8</v>
      </c>
      <c r="K34" s="3" t="s">
        <v>9</v>
      </c>
      <c r="L34" s="3" t="s">
        <v>10</v>
      </c>
      <c r="M34" s="3" t="s">
        <v>11</v>
      </c>
      <c r="N34" s="3" t="s">
        <v>12</v>
      </c>
      <c r="O34" s="30" t="s">
        <v>13</v>
      </c>
      <c r="P34" s="31"/>
      <c r="Q34" s="32"/>
    </row>
    <row r="35" spans="1:17" ht="25.5" customHeight="1" thickBot="1" x14ac:dyDescent="0.3">
      <c r="A35" s="27"/>
      <c r="B35" s="29"/>
      <c r="C35" s="12" t="s">
        <v>15</v>
      </c>
      <c r="D35" s="12" t="s">
        <v>15</v>
      </c>
      <c r="E35" s="12" t="s">
        <v>15</v>
      </c>
      <c r="F35" s="12" t="s">
        <v>15</v>
      </c>
      <c r="G35" s="12" t="s">
        <v>15</v>
      </c>
      <c r="H35" s="12" t="s">
        <v>15</v>
      </c>
      <c r="I35" s="12" t="s">
        <v>15</v>
      </c>
      <c r="J35" s="12" t="s">
        <v>15</v>
      </c>
      <c r="K35" s="12" t="s">
        <v>15</v>
      </c>
      <c r="L35" s="12" t="s">
        <v>15</v>
      </c>
      <c r="M35" s="12" t="s">
        <v>15</v>
      </c>
      <c r="N35" s="12" t="s">
        <v>15</v>
      </c>
      <c r="O35" s="12" t="s">
        <v>14</v>
      </c>
      <c r="P35" s="12" t="s">
        <v>15</v>
      </c>
      <c r="Q35" s="12" t="s">
        <v>16</v>
      </c>
    </row>
    <row r="36" spans="1:17" ht="20.100000000000001" customHeight="1" thickBot="1" x14ac:dyDescent="0.3">
      <c r="A36" s="5" t="s">
        <v>37</v>
      </c>
      <c r="B36" s="9">
        <v>200</v>
      </c>
      <c r="C36" s="9">
        <v>262</v>
      </c>
      <c r="D36" s="9">
        <v>213</v>
      </c>
      <c r="E36" s="9">
        <v>217</v>
      </c>
      <c r="F36" s="9">
        <v>233</v>
      </c>
      <c r="G36" s="9">
        <v>238</v>
      </c>
      <c r="H36" s="9">
        <v>242</v>
      </c>
      <c r="I36" s="9">
        <v>88</v>
      </c>
      <c r="J36" s="9">
        <v>0</v>
      </c>
      <c r="K36" s="9">
        <v>0</v>
      </c>
      <c r="L36" s="9">
        <v>0</v>
      </c>
      <c r="M36" s="9">
        <v>0</v>
      </c>
      <c r="N36" s="9"/>
      <c r="O36" s="7">
        <f>(6*200)+100</f>
        <v>1300</v>
      </c>
      <c r="P36" s="7">
        <f>SUM(C36:N36)</f>
        <v>1493</v>
      </c>
      <c r="Q36" s="14">
        <f t="shared" ref="Q36:Q43" si="14">(P36-O36)/O36</f>
        <v>0.14846153846153845</v>
      </c>
    </row>
    <row r="37" spans="1:17" ht="20.100000000000001" customHeight="1" thickBot="1" x14ac:dyDescent="0.3">
      <c r="A37" s="5" t="s">
        <v>38</v>
      </c>
      <c r="B37" s="9">
        <v>250</v>
      </c>
      <c r="C37" s="9">
        <v>239</v>
      </c>
      <c r="D37" s="9">
        <v>208</v>
      </c>
      <c r="E37" s="9">
        <v>258</v>
      </c>
      <c r="F37" s="9">
        <v>292</v>
      </c>
      <c r="G37" s="9">
        <v>241</v>
      </c>
      <c r="H37" s="9">
        <v>279</v>
      </c>
      <c r="I37" s="9">
        <v>384</v>
      </c>
      <c r="J37" s="9">
        <v>542</v>
      </c>
      <c r="K37" s="9">
        <v>515</v>
      </c>
      <c r="L37" s="9">
        <v>595</v>
      </c>
      <c r="M37" s="9">
        <v>481</v>
      </c>
      <c r="N37" s="9"/>
      <c r="O37" s="7">
        <f>(250*6)+350+(450*4)</f>
        <v>3650</v>
      </c>
      <c r="P37" s="7">
        <f>SUM(C37:N37)</f>
        <v>4034</v>
      </c>
      <c r="Q37" s="14">
        <f t="shared" si="14"/>
        <v>0.1052054794520548</v>
      </c>
    </row>
    <row r="38" spans="1:17" ht="20.100000000000001" customHeight="1" thickBot="1" x14ac:dyDescent="0.3">
      <c r="A38" s="15" t="s">
        <v>39</v>
      </c>
      <c r="B38" s="12">
        <f t="shared" ref="B38:O38" si="15">SUM(B36:B37)</f>
        <v>450</v>
      </c>
      <c r="C38" s="12">
        <f t="shared" si="15"/>
        <v>501</v>
      </c>
      <c r="D38" s="12">
        <f t="shared" si="15"/>
        <v>421</v>
      </c>
      <c r="E38" s="12">
        <f t="shared" si="15"/>
        <v>475</v>
      </c>
      <c r="F38" s="12">
        <f t="shared" si="15"/>
        <v>525</v>
      </c>
      <c r="G38" s="12">
        <f t="shared" si="15"/>
        <v>479</v>
      </c>
      <c r="H38" s="12">
        <f t="shared" si="15"/>
        <v>521</v>
      </c>
      <c r="I38" s="12">
        <f t="shared" si="15"/>
        <v>472</v>
      </c>
      <c r="J38" s="12">
        <f t="shared" si="15"/>
        <v>542</v>
      </c>
      <c r="K38" s="12">
        <f t="shared" si="15"/>
        <v>515</v>
      </c>
      <c r="L38" s="12">
        <f t="shared" si="15"/>
        <v>595</v>
      </c>
      <c r="M38" s="12">
        <f t="shared" si="15"/>
        <v>481</v>
      </c>
      <c r="N38" s="12">
        <f t="shared" si="15"/>
        <v>0</v>
      </c>
      <c r="O38" s="16">
        <f t="shared" si="15"/>
        <v>4950</v>
      </c>
      <c r="P38" s="17">
        <f>SUM(C38:N38)</f>
        <v>5527</v>
      </c>
      <c r="Q38" s="8">
        <f t="shared" si="14"/>
        <v>0.11656565656565657</v>
      </c>
    </row>
    <row r="39" spans="1:17" ht="20.100000000000001" customHeight="1" thickBot="1" x14ac:dyDescent="0.3">
      <c r="A39" s="5" t="s">
        <v>41</v>
      </c>
      <c r="B39" s="9">
        <v>20</v>
      </c>
      <c r="C39" s="9">
        <v>23</v>
      </c>
      <c r="D39" s="9">
        <v>21</v>
      </c>
      <c r="E39" s="9">
        <v>31</v>
      </c>
      <c r="F39" s="9">
        <v>81</v>
      </c>
      <c r="G39" s="9">
        <v>34</v>
      </c>
      <c r="H39" s="9">
        <v>32</v>
      </c>
      <c r="I39" s="9">
        <v>75</v>
      </c>
      <c r="J39" s="9">
        <v>37</v>
      </c>
      <c r="K39" s="9">
        <v>16</v>
      </c>
      <c r="L39" s="9">
        <v>8</v>
      </c>
      <c r="M39" s="9">
        <v>25</v>
      </c>
      <c r="N39" s="9"/>
      <c r="O39" s="7">
        <f>B39*11</f>
        <v>220</v>
      </c>
      <c r="P39" s="7">
        <f>SUM(C39:N39)</f>
        <v>383</v>
      </c>
      <c r="Q39" s="14">
        <f t="shared" si="14"/>
        <v>0.74090909090909096</v>
      </c>
    </row>
    <row r="40" spans="1:17" ht="20.100000000000001" customHeight="1" thickBot="1" x14ac:dyDescent="0.3">
      <c r="A40" s="5" t="s">
        <v>42</v>
      </c>
      <c r="B40" s="9">
        <v>80</v>
      </c>
      <c r="C40" s="9">
        <v>122</v>
      </c>
      <c r="D40" s="9">
        <v>74</v>
      </c>
      <c r="E40" s="9">
        <v>0</v>
      </c>
      <c r="F40" s="9">
        <v>78</v>
      </c>
      <c r="G40" s="9">
        <v>76</v>
      </c>
      <c r="H40" s="9">
        <v>57</v>
      </c>
      <c r="I40" s="9">
        <v>73</v>
      </c>
      <c r="J40" s="9">
        <v>58</v>
      </c>
      <c r="K40" s="9">
        <v>91</v>
      </c>
      <c r="L40" s="9">
        <v>136</v>
      </c>
      <c r="M40" s="9">
        <v>85</v>
      </c>
      <c r="N40" s="9"/>
      <c r="O40" s="7">
        <f>B40*11</f>
        <v>880</v>
      </c>
      <c r="P40" s="7">
        <f t="shared" ref="P40:P42" si="16">SUM(C40:N40)</f>
        <v>850</v>
      </c>
      <c r="Q40" s="14">
        <f t="shared" si="14"/>
        <v>-3.4090909090909088E-2</v>
      </c>
    </row>
    <row r="41" spans="1:17" ht="20.100000000000001" customHeight="1" thickBot="1" x14ac:dyDescent="0.3">
      <c r="A41" s="5" t="s">
        <v>43</v>
      </c>
      <c r="B41" s="9">
        <v>0</v>
      </c>
      <c r="C41" s="9" t="s">
        <v>49</v>
      </c>
      <c r="D41" s="9" t="s">
        <v>49</v>
      </c>
      <c r="E41" s="9" t="s">
        <v>49</v>
      </c>
      <c r="F41" s="9" t="s">
        <v>49</v>
      </c>
      <c r="G41" s="9" t="s">
        <v>49</v>
      </c>
      <c r="H41" s="9" t="s">
        <v>49</v>
      </c>
      <c r="I41" s="9" t="s">
        <v>49</v>
      </c>
      <c r="J41" s="9" t="s">
        <v>49</v>
      </c>
      <c r="K41" s="9" t="s">
        <v>49</v>
      </c>
      <c r="L41" s="9" t="s">
        <v>49</v>
      </c>
      <c r="M41" s="9" t="s">
        <v>49</v>
      </c>
      <c r="N41" s="9" t="s">
        <v>49</v>
      </c>
      <c r="O41" s="9" t="s">
        <v>49</v>
      </c>
      <c r="P41" s="9" t="s">
        <v>49</v>
      </c>
      <c r="Q41" s="14">
        <v>0</v>
      </c>
    </row>
    <row r="42" spans="1:17" ht="20.100000000000001" customHeight="1" thickBot="1" x14ac:dyDescent="0.3">
      <c r="A42" s="5" t="s">
        <v>44</v>
      </c>
      <c r="B42" s="9">
        <v>200</v>
      </c>
      <c r="C42" s="9">
        <v>238</v>
      </c>
      <c r="D42" s="9">
        <v>250</v>
      </c>
      <c r="E42" s="9">
        <v>239</v>
      </c>
      <c r="F42" s="9">
        <v>249</v>
      </c>
      <c r="G42" s="9">
        <v>174</v>
      </c>
      <c r="H42" s="9">
        <v>239</v>
      </c>
      <c r="I42" s="9">
        <v>200</v>
      </c>
      <c r="J42" s="9">
        <v>184</v>
      </c>
      <c r="K42" s="9">
        <v>215</v>
      </c>
      <c r="L42" s="9">
        <v>257</v>
      </c>
      <c r="M42" s="9">
        <v>203</v>
      </c>
      <c r="N42" s="9"/>
      <c r="O42" s="7">
        <f>B42*11</f>
        <v>2200</v>
      </c>
      <c r="P42" s="7">
        <f t="shared" si="16"/>
        <v>2448</v>
      </c>
      <c r="Q42" s="14">
        <f t="shared" si="14"/>
        <v>0.11272727272727273</v>
      </c>
    </row>
    <row r="43" spans="1:17" ht="20.100000000000001" customHeight="1" thickBot="1" x14ac:dyDescent="0.3">
      <c r="A43" s="15" t="s">
        <v>40</v>
      </c>
      <c r="B43" s="12">
        <f>SUM(B39:B42)</f>
        <v>300</v>
      </c>
      <c r="C43" s="12">
        <f t="shared" ref="C43:N43" si="17">SUM(C39:C42)</f>
        <v>383</v>
      </c>
      <c r="D43" s="12">
        <f t="shared" si="17"/>
        <v>345</v>
      </c>
      <c r="E43" s="12">
        <f t="shared" si="17"/>
        <v>270</v>
      </c>
      <c r="F43" s="12">
        <f t="shared" si="17"/>
        <v>408</v>
      </c>
      <c r="G43" s="12">
        <f t="shared" si="17"/>
        <v>284</v>
      </c>
      <c r="H43" s="12">
        <f t="shared" si="17"/>
        <v>328</v>
      </c>
      <c r="I43" s="12">
        <f t="shared" si="17"/>
        <v>348</v>
      </c>
      <c r="J43" s="12">
        <f t="shared" si="17"/>
        <v>279</v>
      </c>
      <c r="K43" s="12">
        <f t="shared" si="17"/>
        <v>322</v>
      </c>
      <c r="L43" s="12">
        <f t="shared" si="17"/>
        <v>401</v>
      </c>
      <c r="M43" s="12">
        <f t="shared" si="17"/>
        <v>313</v>
      </c>
      <c r="N43" s="12">
        <f t="shared" si="17"/>
        <v>0</v>
      </c>
      <c r="O43" s="16">
        <f>SUM(O39:O42)</f>
        <v>3300</v>
      </c>
      <c r="P43" s="17">
        <f>SUM(C43:N43)</f>
        <v>3681</v>
      </c>
      <c r="Q43" s="8">
        <f t="shared" si="14"/>
        <v>0.11545454545454545</v>
      </c>
    </row>
    <row r="44" spans="1:17" ht="20.100000000000001" customHeight="1" thickBot="1" x14ac:dyDescent="0.3">
      <c r="A44" s="15" t="s">
        <v>27</v>
      </c>
      <c r="B44" s="12">
        <v>31</v>
      </c>
      <c r="C44" s="12">
        <v>0</v>
      </c>
      <c r="D44" s="12">
        <v>0</v>
      </c>
      <c r="E44" s="12">
        <v>45</v>
      </c>
      <c r="F44" s="12">
        <v>73</v>
      </c>
      <c r="G44" s="12">
        <v>17</v>
      </c>
      <c r="H44" s="12">
        <v>73</v>
      </c>
      <c r="I44" s="12">
        <v>39</v>
      </c>
      <c r="J44" s="12">
        <v>43</v>
      </c>
      <c r="K44" s="12">
        <v>45</v>
      </c>
      <c r="L44" s="12">
        <v>33</v>
      </c>
      <c r="M44" s="12">
        <v>30</v>
      </c>
      <c r="N44" s="12"/>
      <c r="O44" s="16">
        <f>B44*11</f>
        <v>341</v>
      </c>
      <c r="P44" s="17">
        <f t="shared" ref="P44" si="18">SUM(C44:N44)</f>
        <v>398</v>
      </c>
      <c r="Q44" s="8">
        <f t="shared" ref="Q44" si="19">(P44-O44)/O44</f>
        <v>0.16715542521994134</v>
      </c>
    </row>
    <row r="45" spans="1:17" ht="31.5" customHeight="1" thickBot="1" x14ac:dyDescent="0.3">
      <c r="A45" s="5" t="s">
        <v>45</v>
      </c>
      <c r="B45" s="9">
        <v>200</v>
      </c>
      <c r="C45" s="9">
        <v>211</v>
      </c>
      <c r="D45" s="9">
        <v>157</v>
      </c>
      <c r="E45" s="9">
        <v>204</v>
      </c>
      <c r="F45" s="9">
        <v>171</v>
      </c>
      <c r="G45" s="9">
        <v>204</v>
      </c>
      <c r="H45" s="9">
        <v>183</v>
      </c>
      <c r="I45" s="9">
        <v>210</v>
      </c>
      <c r="J45" s="9">
        <v>204</v>
      </c>
      <c r="K45" s="9">
        <v>174</v>
      </c>
      <c r="L45" s="9">
        <v>219</v>
      </c>
      <c r="M45" s="9">
        <v>201</v>
      </c>
      <c r="N45" s="9"/>
      <c r="O45" s="7">
        <f>B45*11</f>
        <v>2200</v>
      </c>
      <c r="P45" s="10">
        <f t="shared" ref="P45:P47" si="20">SUM(C45:N45)</f>
        <v>2138</v>
      </c>
      <c r="Q45" s="14">
        <f t="shared" ref="Q45:Q49" si="21">(P45-O45)/O45</f>
        <v>-2.8181818181818183E-2</v>
      </c>
    </row>
    <row r="46" spans="1:17" ht="20.100000000000001" customHeight="1" thickBot="1" x14ac:dyDescent="0.3">
      <c r="A46" s="5" t="s">
        <v>46</v>
      </c>
      <c r="B46" s="9">
        <v>150</v>
      </c>
      <c r="C46" s="9">
        <v>66</v>
      </c>
      <c r="D46" s="9">
        <v>104</v>
      </c>
      <c r="E46" s="9">
        <v>126</v>
      </c>
      <c r="F46" s="9">
        <v>150</v>
      </c>
      <c r="G46" s="9">
        <v>145</v>
      </c>
      <c r="H46" s="9">
        <v>117</v>
      </c>
      <c r="I46" s="9">
        <v>137</v>
      </c>
      <c r="J46" s="9">
        <v>193</v>
      </c>
      <c r="K46" s="9">
        <v>236</v>
      </c>
      <c r="L46" s="9">
        <v>225</v>
      </c>
      <c r="M46" s="9">
        <v>66</v>
      </c>
      <c r="N46" s="9"/>
      <c r="O46" s="7">
        <f t="shared" ref="O46:O48" si="22">B46*11</f>
        <v>1650</v>
      </c>
      <c r="P46" s="10">
        <f t="shared" si="20"/>
        <v>1565</v>
      </c>
      <c r="Q46" s="14">
        <f t="shared" si="21"/>
        <v>-5.1515151515151514E-2</v>
      </c>
    </row>
    <row r="47" spans="1:17" ht="30.75" customHeight="1" thickBot="1" x14ac:dyDescent="0.3">
      <c r="A47" s="5" t="s">
        <v>47</v>
      </c>
      <c r="B47" s="9">
        <v>40</v>
      </c>
      <c r="C47" s="9">
        <v>41</v>
      </c>
      <c r="D47" s="9">
        <v>65</v>
      </c>
      <c r="E47" s="9">
        <v>24</v>
      </c>
      <c r="F47" s="9">
        <v>69</v>
      </c>
      <c r="G47" s="9">
        <v>41</v>
      </c>
      <c r="H47" s="9">
        <v>56</v>
      </c>
      <c r="I47" s="9">
        <v>52</v>
      </c>
      <c r="J47" s="9">
        <v>54</v>
      </c>
      <c r="K47" s="9">
        <v>51</v>
      </c>
      <c r="L47" s="9">
        <v>38</v>
      </c>
      <c r="M47" s="9">
        <v>33</v>
      </c>
      <c r="N47" s="9"/>
      <c r="O47" s="7">
        <f t="shared" si="22"/>
        <v>440</v>
      </c>
      <c r="P47" s="10">
        <f t="shared" si="20"/>
        <v>524</v>
      </c>
      <c r="Q47" s="14">
        <f t="shared" si="21"/>
        <v>0.19090909090909092</v>
      </c>
    </row>
    <row r="48" spans="1:17" ht="20.100000000000001" customHeight="1" thickBot="1" x14ac:dyDescent="0.3">
      <c r="A48" s="5" t="s">
        <v>48</v>
      </c>
      <c r="B48" s="9">
        <v>70</v>
      </c>
      <c r="C48" s="9">
        <v>79</v>
      </c>
      <c r="D48" s="9">
        <v>101</v>
      </c>
      <c r="E48" s="9">
        <v>98</v>
      </c>
      <c r="F48" s="9">
        <v>53</v>
      </c>
      <c r="G48" s="9">
        <v>85</v>
      </c>
      <c r="H48" s="9">
        <v>134</v>
      </c>
      <c r="I48" s="9">
        <v>134</v>
      </c>
      <c r="J48" s="9">
        <v>203</v>
      </c>
      <c r="K48" s="9">
        <v>143</v>
      </c>
      <c r="L48" s="9">
        <v>184</v>
      </c>
      <c r="M48" s="9">
        <v>154</v>
      </c>
      <c r="N48" s="9"/>
      <c r="O48" s="7">
        <f t="shared" si="22"/>
        <v>770</v>
      </c>
      <c r="P48" s="10">
        <f>SUM(C48:N48)</f>
        <v>1368</v>
      </c>
      <c r="Q48" s="14">
        <f t="shared" si="21"/>
        <v>0.77662337662337666</v>
      </c>
    </row>
    <row r="49" spans="1:28" ht="29.25" customHeight="1" thickBot="1" x14ac:dyDescent="0.3">
      <c r="A49" s="5" t="s">
        <v>28</v>
      </c>
      <c r="B49" s="12">
        <f>SUM(B45:B48)</f>
        <v>460</v>
      </c>
      <c r="C49" s="12">
        <f t="shared" ref="C49:N49" si="23">SUM(C45:C48)</f>
        <v>397</v>
      </c>
      <c r="D49" s="12">
        <f t="shared" si="23"/>
        <v>427</v>
      </c>
      <c r="E49" s="12">
        <f t="shared" si="23"/>
        <v>452</v>
      </c>
      <c r="F49" s="12">
        <f t="shared" si="23"/>
        <v>443</v>
      </c>
      <c r="G49" s="12">
        <f t="shared" si="23"/>
        <v>475</v>
      </c>
      <c r="H49" s="12">
        <f t="shared" si="23"/>
        <v>490</v>
      </c>
      <c r="I49" s="12">
        <f t="shared" si="23"/>
        <v>533</v>
      </c>
      <c r="J49" s="12">
        <f t="shared" si="23"/>
        <v>654</v>
      </c>
      <c r="K49" s="12">
        <f t="shared" si="23"/>
        <v>604</v>
      </c>
      <c r="L49" s="12">
        <f t="shared" si="23"/>
        <v>666</v>
      </c>
      <c r="M49" s="12">
        <f t="shared" si="23"/>
        <v>454</v>
      </c>
      <c r="N49" s="12">
        <f t="shared" si="23"/>
        <v>0</v>
      </c>
      <c r="O49" s="18">
        <f>SUM(O45:O48)</f>
        <v>5060</v>
      </c>
      <c r="P49" s="19">
        <f>SUM(P45:P48)</f>
        <v>5595</v>
      </c>
      <c r="Q49" s="8">
        <f t="shared" si="21"/>
        <v>0.10573122529644269</v>
      </c>
    </row>
    <row r="50" spans="1:28" ht="20.100000000000001" customHeight="1" thickBot="1" x14ac:dyDescent="0.3">
      <c r="A50" s="15" t="s">
        <v>13</v>
      </c>
      <c r="B50" s="22">
        <f t="shared" ref="B50:O50" si="24">B49+B44+B43+B38</f>
        <v>1241</v>
      </c>
      <c r="C50" s="16">
        <f t="shared" si="24"/>
        <v>1281</v>
      </c>
      <c r="D50" s="23">
        <f t="shared" si="24"/>
        <v>1193</v>
      </c>
      <c r="E50" s="16">
        <f t="shared" si="24"/>
        <v>1242</v>
      </c>
      <c r="F50" s="16">
        <f t="shared" si="24"/>
        <v>1449</v>
      </c>
      <c r="G50" s="16">
        <f t="shared" si="24"/>
        <v>1255</v>
      </c>
      <c r="H50" s="16">
        <f t="shared" si="24"/>
        <v>1412</v>
      </c>
      <c r="I50" s="16">
        <f t="shared" si="24"/>
        <v>1392</v>
      </c>
      <c r="J50" s="16">
        <f t="shared" si="24"/>
        <v>1518</v>
      </c>
      <c r="K50" s="16">
        <f t="shared" si="24"/>
        <v>1486</v>
      </c>
      <c r="L50" s="16">
        <f t="shared" si="24"/>
        <v>1695</v>
      </c>
      <c r="M50" s="16">
        <f t="shared" si="24"/>
        <v>1278</v>
      </c>
      <c r="N50" s="16">
        <f t="shared" si="24"/>
        <v>0</v>
      </c>
      <c r="O50" s="16">
        <f t="shared" si="24"/>
        <v>13651</v>
      </c>
      <c r="P50" s="16">
        <f>SUM(C50:N50)</f>
        <v>15201</v>
      </c>
      <c r="Q50" s="8">
        <f t="shared" ref="Q50" si="25">(P50-O50)/O50</f>
        <v>0.11354479525309501</v>
      </c>
    </row>
    <row r="51" spans="1:28" ht="20.100000000000001" customHeight="1" x14ac:dyDescent="0.25">
      <c r="A51" s="2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:28" ht="20.100000000000001" customHeight="1" thickBot="1" x14ac:dyDescent="0.3">
      <c r="A52" s="36" t="s">
        <v>29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</row>
    <row r="53" spans="1:28" ht="20.100000000000001" customHeight="1" thickBot="1" x14ac:dyDescent="0.3">
      <c r="A53" s="26"/>
      <c r="B53" s="28" t="s">
        <v>30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3" t="s">
        <v>6</v>
      </c>
      <c r="I53" s="3" t="s">
        <v>7</v>
      </c>
      <c r="J53" s="3" t="s">
        <v>8</v>
      </c>
      <c r="K53" s="3" t="s">
        <v>9</v>
      </c>
      <c r="L53" s="3" t="s">
        <v>10</v>
      </c>
      <c r="M53" s="3" t="s">
        <v>11</v>
      </c>
      <c r="N53" s="3" t="s">
        <v>12</v>
      </c>
      <c r="O53" s="30" t="s">
        <v>13</v>
      </c>
      <c r="P53" s="31"/>
      <c r="Q53" s="32"/>
    </row>
    <row r="54" spans="1:28" ht="24.75" customHeight="1" thickBot="1" x14ac:dyDescent="0.3">
      <c r="A54" s="27"/>
      <c r="B54" s="29"/>
      <c r="C54" s="12" t="s">
        <v>15</v>
      </c>
      <c r="D54" s="12" t="s">
        <v>15</v>
      </c>
      <c r="E54" s="12" t="s">
        <v>15</v>
      </c>
      <c r="F54" s="12" t="s">
        <v>15</v>
      </c>
      <c r="G54" s="12" t="s">
        <v>15</v>
      </c>
      <c r="H54" s="12" t="s">
        <v>15</v>
      </c>
      <c r="I54" s="12" t="s">
        <v>15</v>
      </c>
      <c r="J54" s="12" t="s">
        <v>15</v>
      </c>
      <c r="K54" s="12" t="s">
        <v>15</v>
      </c>
      <c r="L54" s="12" t="s">
        <v>15</v>
      </c>
      <c r="M54" s="12" t="s">
        <v>15</v>
      </c>
      <c r="N54" s="12" t="s">
        <v>15</v>
      </c>
      <c r="O54" s="12" t="s">
        <v>14</v>
      </c>
      <c r="P54" s="12" t="s">
        <v>15</v>
      </c>
      <c r="Q54" s="12" t="s">
        <v>16</v>
      </c>
    </row>
    <row r="55" spans="1:28" ht="32.25" thickBot="1" x14ac:dyDescent="0.3">
      <c r="A55" s="5" t="s">
        <v>35</v>
      </c>
      <c r="B55" s="9">
        <v>600</v>
      </c>
      <c r="C55" s="9">
        <v>241</v>
      </c>
      <c r="D55" s="9">
        <v>248</v>
      </c>
      <c r="E55" s="9">
        <v>305</v>
      </c>
      <c r="F55" s="9">
        <v>414</v>
      </c>
      <c r="G55" s="9">
        <v>407</v>
      </c>
      <c r="H55" s="9">
        <v>366</v>
      </c>
      <c r="I55" s="9">
        <v>358</v>
      </c>
      <c r="J55" s="9">
        <v>320</v>
      </c>
      <c r="K55" s="9">
        <v>325</v>
      </c>
      <c r="L55" s="9">
        <v>430</v>
      </c>
      <c r="M55" s="9">
        <v>428</v>
      </c>
      <c r="N55" s="9"/>
      <c r="O55" s="7">
        <f>B55*11</f>
        <v>6600</v>
      </c>
      <c r="P55" s="10">
        <f>SUM(C55:N55)</f>
        <v>3842</v>
      </c>
      <c r="Q55" s="8">
        <f t="shared" ref="Q55:Q56" si="26">(P55-O55)/O55</f>
        <v>-0.41787878787878791</v>
      </c>
    </row>
    <row r="56" spans="1:28" ht="30.75" customHeight="1" thickBot="1" x14ac:dyDescent="0.3">
      <c r="A56" s="5" t="s">
        <v>36</v>
      </c>
      <c r="B56" s="9">
        <v>72</v>
      </c>
      <c r="C56" s="9">
        <v>128</v>
      </c>
      <c r="D56" s="9">
        <v>108</v>
      </c>
      <c r="E56" s="9">
        <v>121</v>
      </c>
      <c r="F56" s="9">
        <v>117</v>
      </c>
      <c r="G56" s="9">
        <v>109</v>
      </c>
      <c r="H56" s="9">
        <v>134</v>
      </c>
      <c r="I56" s="9">
        <v>112</v>
      </c>
      <c r="J56" s="9">
        <v>126</v>
      </c>
      <c r="K56" s="9">
        <v>153</v>
      </c>
      <c r="L56" s="9">
        <v>125</v>
      </c>
      <c r="M56" s="9">
        <v>136</v>
      </c>
      <c r="N56" s="9"/>
      <c r="O56" s="7">
        <f>B56*11</f>
        <v>792</v>
      </c>
      <c r="P56" s="10">
        <f>SUM(C56:N56)</f>
        <v>1369</v>
      </c>
      <c r="Q56" s="8">
        <f t="shared" si="26"/>
        <v>0.72853535353535348</v>
      </c>
    </row>
    <row r="57" spans="1:28" ht="20.100000000000001" customHeight="1" x14ac:dyDescent="0.25">
      <c r="A57" s="21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8" ht="20.100000000000001" customHeight="1" thickBot="1" x14ac:dyDescent="0.3">
      <c r="A58" s="36" t="s">
        <v>34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</row>
    <row r="59" spans="1:28" ht="20.100000000000001" customHeight="1" thickBot="1" x14ac:dyDescent="0.3">
      <c r="A59" s="26"/>
      <c r="B59" s="28" t="s">
        <v>30</v>
      </c>
      <c r="C59" s="3" t="s">
        <v>1</v>
      </c>
      <c r="D59" s="3" t="s">
        <v>2</v>
      </c>
      <c r="E59" s="3" t="s">
        <v>3</v>
      </c>
      <c r="F59" s="3" t="s">
        <v>4</v>
      </c>
      <c r="G59" s="3" t="s">
        <v>5</v>
      </c>
      <c r="H59" s="3" t="s">
        <v>6</v>
      </c>
      <c r="I59" s="3" t="s">
        <v>7</v>
      </c>
      <c r="J59" s="3" t="s">
        <v>8</v>
      </c>
      <c r="K59" s="3" t="s">
        <v>9</v>
      </c>
      <c r="L59" s="3" t="s">
        <v>10</v>
      </c>
      <c r="M59" s="3" t="s">
        <v>11</v>
      </c>
      <c r="N59" s="3" t="s">
        <v>12</v>
      </c>
      <c r="O59" s="30" t="s">
        <v>13</v>
      </c>
      <c r="P59" s="31"/>
      <c r="Q59" s="32"/>
    </row>
    <row r="60" spans="1:28" ht="27" customHeight="1" thickBot="1" x14ac:dyDescent="0.3">
      <c r="A60" s="27"/>
      <c r="B60" s="29"/>
      <c r="C60" s="12" t="s">
        <v>15</v>
      </c>
      <c r="D60" s="12" t="s">
        <v>15</v>
      </c>
      <c r="E60" s="12" t="s">
        <v>15</v>
      </c>
      <c r="F60" s="12" t="s">
        <v>15</v>
      </c>
      <c r="G60" s="12" t="s">
        <v>15</v>
      </c>
      <c r="H60" s="12" t="s">
        <v>15</v>
      </c>
      <c r="I60" s="12" t="s">
        <v>15</v>
      </c>
      <c r="J60" s="12" t="s">
        <v>15</v>
      </c>
      <c r="K60" s="12" t="s">
        <v>15</v>
      </c>
      <c r="L60" s="12" t="s">
        <v>15</v>
      </c>
      <c r="M60" s="12" t="s">
        <v>15</v>
      </c>
      <c r="N60" s="12" t="s">
        <v>15</v>
      </c>
      <c r="O60" s="12" t="s">
        <v>14</v>
      </c>
      <c r="P60" s="12" t="s">
        <v>15</v>
      </c>
      <c r="Q60" s="12" t="s">
        <v>16</v>
      </c>
    </row>
    <row r="61" spans="1:28" ht="20.100000000000001" customHeight="1" thickBot="1" x14ac:dyDescent="0.3">
      <c r="A61" s="5" t="s">
        <v>21</v>
      </c>
      <c r="B61" s="6">
        <v>300</v>
      </c>
      <c r="C61" s="9">
        <v>195</v>
      </c>
      <c r="D61" s="9">
        <v>196</v>
      </c>
      <c r="E61" s="9">
        <v>250</v>
      </c>
      <c r="F61" s="9">
        <v>327</v>
      </c>
      <c r="G61" s="9">
        <v>339</v>
      </c>
      <c r="H61" s="9">
        <v>345</v>
      </c>
      <c r="I61" s="9">
        <v>308</v>
      </c>
      <c r="J61" s="9">
        <v>285</v>
      </c>
      <c r="K61" s="9">
        <v>282</v>
      </c>
      <c r="L61" s="6">
        <v>345</v>
      </c>
      <c r="M61" s="6">
        <v>281</v>
      </c>
      <c r="N61" s="9"/>
      <c r="O61" s="7">
        <f>B61*11</f>
        <v>3300</v>
      </c>
      <c r="P61" s="7">
        <f>SUM(C61:N61)</f>
        <v>3153</v>
      </c>
      <c r="Q61" s="8">
        <f t="shared" ref="Q61" si="27">(P61-O61)/O61</f>
        <v>-4.4545454545454548E-2</v>
      </c>
    </row>
    <row r="62" spans="1:28" ht="18.75" customHeight="1" thickBot="1" x14ac:dyDescent="0.3">
      <c r="A62" s="5" t="s">
        <v>22</v>
      </c>
      <c r="B62" s="6"/>
      <c r="C62" s="9" t="s">
        <v>49</v>
      </c>
      <c r="D62" s="9" t="s">
        <v>49</v>
      </c>
      <c r="E62" s="9" t="s">
        <v>49</v>
      </c>
      <c r="F62" s="9" t="s">
        <v>49</v>
      </c>
      <c r="G62" s="9" t="s">
        <v>49</v>
      </c>
      <c r="H62" s="9" t="s">
        <v>49</v>
      </c>
      <c r="I62" s="9" t="s">
        <v>49</v>
      </c>
      <c r="J62" s="9" t="s">
        <v>49</v>
      </c>
      <c r="K62" s="9" t="s">
        <v>49</v>
      </c>
      <c r="L62" s="9" t="s">
        <v>49</v>
      </c>
      <c r="M62" s="9" t="s">
        <v>49</v>
      </c>
      <c r="N62" s="9" t="s">
        <v>49</v>
      </c>
      <c r="O62" s="9" t="s">
        <v>49</v>
      </c>
      <c r="P62" s="9" t="s">
        <v>49</v>
      </c>
      <c r="Q62" s="9">
        <v>0</v>
      </c>
    </row>
    <row r="63" spans="1:28" ht="20.100000000000001" customHeight="1" thickBot="1" x14ac:dyDescent="0.3">
      <c r="A63" s="21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x14ac:dyDescent="0.25">
      <c r="A64" s="33" t="s">
        <v>31</v>
      </c>
      <c r="B64" s="33"/>
      <c r="C64" s="33"/>
      <c r="D64" s="33"/>
    </row>
    <row r="65" spans="1:2" x14ac:dyDescent="0.25">
      <c r="A65" s="34" t="s">
        <v>32</v>
      </c>
      <c r="B65" s="34"/>
    </row>
  </sheetData>
  <mergeCells count="31">
    <mergeCell ref="A64:D64"/>
    <mergeCell ref="A65:B65"/>
    <mergeCell ref="A14:AB14"/>
    <mergeCell ref="A21:AB21"/>
    <mergeCell ref="A27:AB27"/>
    <mergeCell ref="A58:Q58"/>
    <mergeCell ref="A59:A60"/>
    <mergeCell ref="B59:B60"/>
    <mergeCell ref="O59:Q59"/>
    <mergeCell ref="A33:Q33"/>
    <mergeCell ref="A34:A35"/>
    <mergeCell ref="B34:B35"/>
    <mergeCell ref="O34:Q34"/>
    <mergeCell ref="A52:Q52"/>
    <mergeCell ref="A53:A54"/>
    <mergeCell ref="B53:B54"/>
    <mergeCell ref="O53:Q53"/>
    <mergeCell ref="A28:A29"/>
    <mergeCell ref="B28:B29"/>
    <mergeCell ref="O28:Q28"/>
    <mergeCell ref="A15:A16"/>
    <mergeCell ref="B15:B16"/>
    <mergeCell ref="O15:Q15"/>
    <mergeCell ref="A22:A23"/>
    <mergeCell ref="B22:B23"/>
    <mergeCell ref="O22:Q22"/>
    <mergeCell ref="B3:N3"/>
    <mergeCell ref="A5:D5"/>
    <mergeCell ref="A7:A8"/>
    <mergeCell ref="B7:B8"/>
    <mergeCell ref="O7:Q7"/>
  </mergeCells>
  <hyperlinks>
    <hyperlink ref="A65" r:id="rId1" display="http://www.cross.saude.sp.gov.br/" xr:uid="{B0C3786E-E705-4C43-A020-CA0226A7FE8B}"/>
  </hyperlinks>
  <printOptions horizontalCentered="1" verticalCentered="1"/>
  <pageMargins left="0.25" right="0.25" top="0.75" bottom="0.75" header="0.3" footer="0.3"/>
  <pageSetup paperSize="9" scale="55" orientation="portrait" verticalDpi="597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2024-2</vt:lpstr>
      <vt:lpstr>'Atividades e Resultados 2024-2'!Area_de_impressao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Miriam Junko Kimoto Watanabe</cp:lastModifiedBy>
  <cp:lastPrinted>2024-12-10T16:02:14Z</cp:lastPrinted>
  <dcterms:created xsi:type="dcterms:W3CDTF">2020-12-14T19:05:34Z</dcterms:created>
  <dcterms:modified xsi:type="dcterms:W3CDTF">2024-12-10T16:02:17Z</dcterms:modified>
</cp:coreProperties>
</file>