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spdmflsrv03\SPDMFLSRV03\Compartilhada_ADM\AMEs\5-AME_MC\Sites\Conteudo Acesso a informaçao 2025\1. Atividades e Resultados - Planilha de Produção\"/>
    </mc:Choice>
  </mc:AlternateContent>
  <xr:revisionPtr revIDLastSave="0" documentId="13_ncr:1_{6EA22093-5903-4E4B-976A-C757DF22E42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tividades e Resultados 2025" sheetId="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192" i="7" l="1"/>
  <c r="P192" i="7"/>
  <c r="Q190" i="7"/>
  <c r="P190" i="7"/>
  <c r="Q188" i="7"/>
  <c r="P188" i="7"/>
  <c r="Q187" i="7"/>
  <c r="P187" i="7"/>
  <c r="Q185" i="7"/>
  <c r="Q184" i="7"/>
  <c r="Q183" i="7"/>
  <c r="Q182" i="7"/>
  <c r="P183" i="7"/>
  <c r="P184" i="7"/>
  <c r="P185" i="7"/>
  <c r="P182" i="7"/>
  <c r="P177" i="7"/>
  <c r="P178" i="7"/>
  <c r="P179" i="7"/>
  <c r="P180" i="7"/>
  <c r="P113" i="7"/>
  <c r="M194" i="7"/>
  <c r="L194" i="7"/>
  <c r="M81" i="7"/>
  <c r="L81" i="7"/>
  <c r="M79" i="7"/>
  <c r="L79" i="7"/>
  <c r="M68" i="7"/>
  <c r="L68" i="7"/>
  <c r="M55" i="7"/>
  <c r="L55" i="7"/>
  <c r="M50" i="7"/>
  <c r="L50" i="7"/>
  <c r="M32" i="7"/>
  <c r="L32" i="7"/>
  <c r="M26" i="7"/>
  <c r="L26" i="7"/>
  <c r="M20" i="7"/>
  <c r="L20" i="7"/>
  <c r="M13" i="7"/>
  <c r="L13" i="7"/>
  <c r="Q178" i="7"/>
  <c r="Q179" i="7"/>
  <c r="Q180" i="7"/>
  <c r="K194" i="7"/>
  <c r="J194" i="7"/>
  <c r="K79" i="7"/>
  <c r="J79" i="7"/>
  <c r="J81" i="7" s="1"/>
  <c r="K68" i="7"/>
  <c r="J68" i="7"/>
  <c r="K55" i="7"/>
  <c r="J55" i="7"/>
  <c r="K50" i="7"/>
  <c r="J50" i="7"/>
  <c r="K32" i="7"/>
  <c r="J32" i="7"/>
  <c r="K26" i="7"/>
  <c r="J26" i="7"/>
  <c r="K20" i="7"/>
  <c r="J20" i="7"/>
  <c r="K13" i="7"/>
  <c r="J13" i="7"/>
  <c r="K81" i="7" l="1"/>
  <c r="G194" i="7"/>
  <c r="R180" i="7"/>
  <c r="Q177" i="7"/>
  <c r="R183" i="7"/>
  <c r="R113" i="7"/>
  <c r="R53" i="7"/>
  <c r="O13" i="7"/>
  <c r="O194" i="7"/>
  <c r="N194" i="7"/>
  <c r="O79" i="7"/>
  <c r="N79" i="7"/>
  <c r="O68" i="7"/>
  <c r="N68" i="7"/>
  <c r="O55" i="7"/>
  <c r="N55" i="7"/>
  <c r="O50" i="7"/>
  <c r="N50" i="7"/>
  <c r="O32" i="7"/>
  <c r="N32" i="7"/>
  <c r="O26" i="7"/>
  <c r="N26" i="7"/>
  <c r="O20" i="7"/>
  <c r="N20" i="7"/>
  <c r="N13" i="7"/>
  <c r="H194" i="7"/>
  <c r="I194" i="7"/>
  <c r="E194" i="7"/>
  <c r="R76" i="7"/>
  <c r="R74" i="7"/>
  <c r="P79" i="7"/>
  <c r="I79" i="7"/>
  <c r="G79" i="7"/>
  <c r="E79" i="7"/>
  <c r="H79" i="7"/>
  <c r="F79" i="7"/>
  <c r="Q68" i="7"/>
  <c r="P68" i="7"/>
  <c r="I68" i="7"/>
  <c r="H68" i="7"/>
  <c r="G68" i="7"/>
  <c r="F68" i="7"/>
  <c r="Q55" i="7"/>
  <c r="P55" i="7"/>
  <c r="I55" i="7"/>
  <c r="G55" i="7"/>
  <c r="E55" i="7"/>
  <c r="Q50" i="7"/>
  <c r="P50" i="7"/>
  <c r="I50" i="7"/>
  <c r="G50" i="7"/>
  <c r="H55" i="7"/>
  <c r="H50" i="7"/>
  <c r="F55" i="7"/>
  <c r="F50" i="7"/>
  <c r="Q32" i="7"/>
  <c r="P32" i="7"/>
  <c r="I32" i="7"/>
  <c r="G32" i="7"/>
  <c r="H32" i="7"/>
  <c r="F32" i="7"/>
  <c r="P26" i="7"/>
  <c r="I26" i="7"/>
  <c r="H26" i="7"/>
  <c r="G26" i="7"/>
  <c r="F26" i="7"/>
  <c r="Q20" i="7"/>
  <c r="R19" i="7"/>
  <c r="I20" i="7"/>
  <c r="H20" i="7"/>
  <c r="G20" i="7"/>
  <c r="F20" i="7"/>
  <c r="I13" i="7"/>
  <c r="H13" i="7"/>
  <c r="G13" i="7"/>
  <c r="F13" i="7"/>
  <c r="E13" i="7"/>
  <c r="D13" i="7"/>
  <c r="R11" i="7"/>
  <c r="R12" i="7"/>
  <c r="P13" i="7"/>
  <c r="R87" i="7"/>
  <c r="R49" i="7"/>
  <c r="R56" i="7"/>
  <c r="R57" i="7"/>
  <c r="R58" i="7"/>
  <c r="R59" i="7"/>
  <c r="R60" i="7"/>
  <c r="R61" i="7"/>
  <c r="R62" i="7"/>
  <c r="R63" i="7"/>
  <c r="R64" i="7"/>
  <c r="R65" i="7"/>
  <c r="R66" i="7"/>
  <c r="R69" i="7"/>
  <c r="R70" i="7"/>
  <c r="R72" i="7"/>
  <c r="R73" i="7"/>
  <c r="R77" i="7"/>
  <c r="R78" i="7"/>
  <c r="R52" i="7"/>
  <c r="R48" i="7"/>
  <c r="D79" i="7"/>
  <c r="E68" i="7"/>
  <c r="D68" i="7"/>
  <c r="D55" i="7"/>
  <c r="E50" i="7"/>
  <c r="D50" i="7"/>
  <c r="E32" i="7"/>
  <c r="D32" i="7"/>
  <c r="E26" i="7"/>
  <c r="D26" i="7"/>
  <c r="E20" i="7"/>
  <c r="D20" i="7"/>
  <c r="C79" i="7"/>
  <c r="B79" i="7"/>
  <c r="C68" i="7"/>
  <c r="B68" i="7"/>
  <c r="C55" i="7"/>
  <c r="B55" i="7"/>
  <c r="C50" i="7"/>
  <c r="B50" i="7"/>
  <c r="C32" i="7"/>
  <c r="B32" i="7"/>
  <c r="C26" i="7"/>
  <c r="B26" i="7"/>
  <c r="C20" i="7"/>
  <c r="B20" i="7"/>
  <c r="C13" i="7"/>
  <c r="B13" i="7"/>
  <c r="N81" i="7" l="1"/>
  <c r="R50" i="7"/>
  <c r="R179" i="7"/>
  <c r="R187" i="7"/>
  <c r="R188" i="7"/>
  <c r="R68" i="7"/>
  <c r="R190" i="7"/>
  <c r="R182" i="7"/>
  <c r="P194" i="7"/>
  <c r="O81" i="7"/>
  <c r="R177" i="7"/>
  <c r="R71" i="7"/>
  <c r="R54" i="7"/>
  <c r="R178" i="7"/>
  <c r="R75" i="7"/>
  <c r="R25" i="7"/>
  <c r="R67" i="7"/>
  <c r="R184" i="7"/>
  <c r="R10" i="7"/>
  <c r="R185" i="7"/>
  <c r="P20" i="7"/>
  <c r="R20" i="7" s="1"/>
  <c r="R18" i="7"/>
  <c r="Q194" i="7"/>
  <c r="R192" i="7"/>
  <c r="Q79" i="7"/>
  <c r="Q81" i="7" s="1"/>
  <c r="F81" i="7"/>
  <c r="H81" i="7"/>
  <c r="E81" i="7"/>
  <c r="Q26" i="7"/>
  <c r="R26" i="7" s="1"/>
  <c r="G81" i="7"/>
  <c r="I81" i="7"/>
  <c r="R32" i="7"/>
  <c r="R31" i="7"/>
  <c r="Q13" i="7"/>
  <c r="R13" i="7" s="1"/>
  <c r="R55" i="7"/>
  <c r="R51" i="7"/>
  <c r="R86" i="7"/>
  <c r="D81" i="7"/>
  <c r="P81" i="7"/>
  <c r="B81" i="7"/>
  <c r="C81" i="7"/>
  <c r="R194" i="7" l="1"/>
  <c r="R79" i="7"/>
  <c r="R81" i="7"/>
</calcChain>
</file>

<file path=xl/sharedStrings.xml><?xml version="1.0" encoding="utf-8"?>
<sst xmlns="http://schemas.openxmlformats.org/spreadsheetml/2006/main" count="391" uniqueCount="141">
  <si>
    <t> 271 - Consultas Médicas </t>
  </si>
  <si>
    <t>Janeiro</t>
  </si>
  <si>
    <t>Total</t>
  </si>
  <si>
    <t>Cont.</t>
  </si>
  <si>
    <t>Real.</t>
  </si>
  <si>
    <t>%</t>
  </si>
  <si>
    <t>Primeiras Consultas Rede</t>
  </si>
  <si>
    <t>Interconsultas</t>
  </si>
  <si>
    <t>Consultas Subseqüentes</t>
  </si>
  <si>
    <t> 272 - Consultas Não Médicas/Procedimentos Terapêuticos Não Médicos </t>
  </si>
  <si>
    <t>Consultas Não Médicas</t>
  </si>
  <si>
    <t>Procedimentos Terapêuticos (sessões)</t>
  </si>
  <si>
    <t> 571 - Cirurgia Ambulatorial Maior (CMA) </t>
  </si>
  <si>
    <t>Cirurgias ambulatoriais CMA</t>
  </si>
  <si>
    <t> 572 - Cirurgia Ambulatorial Menor (cma) </t>
  </si>
  <si>
    <t>Cirurgias ambulatoriais cma</t>
  </si>
  <si>
    <t>Métodos Diagnósticos em Especialidades</t>
  </si>
  <si>
    <t> 189 - Tratamentos Clínicos </t>
  </si>
  <si>
    <t>Fonte: http://www.gestao.saude.sp.gov.br</t>
  </si>
  <si>
    <t> 607 - Consultas Não Médicas/Procedimentos Terapêuticos Não Médicos por Telemedicina (acompanhamento) </t>
  </si>
  <si>
    <t>Tratamento em Oncologia - Quimioterapia (QT)</t>
  </si>
  <si>
    <t>Tratamento em Oncologia - Hormonioterapia (HT)</t>
  </si>
  <si>
    <t>Mamografia</t>
  </si>
  <si>
    <t>Densitometria</t>
  </si>
  <si>
    <t>Radiologia</t>
  </si>
  <si>
    <t>Ultra-Sonografia</t>
  </si>
  <si>
    <t>Ecocardiografia</t>
  </si>
  <si>
    <t>Ultrassonografia com Doppler</t>
  </si>
  <si>
    <t>Ultrassonografia Obstétrica</t>
  </si>
  <si>
    <t>Outras Ultrassonografias</t>
  </si>
  <si>
    <t>Diagnóstico em Oftalmologia</t>
  </si>
  <si>
    <t>Diagnóstico em Otorrinolaringologia/Fonoaudiologia</t>
  </si>
  <si>
    <t>Diagnóstico em Pneumologia</t>
  </si>
  <si>
    <t>Ambulatório Médico de Especialidades de Mogi das Cruzes - AME Mogi das Cruzes</t>
  </si>
  <si>
    <t> 274 - Atendimento Odontológico </t>
  </si>
  <si>
    <t>Primeiras Consultas - Rede</t>
  </si>
  <si>
    <t> 680 - SADT Externo </t>
  </si>
  <si>
    <t>Diagnóstico Laboratório Clínico</t>
  </si>
  <si>
    <t>Anatomia Patológica e Citopatologia</t>
  </si>
  <si>
    <t>Radiografia</t>
  </si>
  <si>
    <t>Outros exames em Radiologia</t>
  </si>
  <si>
    <t>Tomografia Computadorizada</t>
  </si>
  <si>
    <t>Ressonância Magnética</t>
  </si>
  <si>
    <t>Ressonância Magnética com Sedação</t>
  </si>
  <si>
    <t>Cintilografia</t>
  </si>
  <si>
    <t>Outros exames em Medicina Nuclear</t>
  </si>
  <si>
    <t>Medicina Nuclear in Vivo</t>
  </si>
  <si>
    <t>Endoscopia Digestiva Alta</t>
  </si>
  <si>
    <t>Colonoscopia</t>
  </si>
  <si>
    <t>CPRE</t>
  </si>
  <si>
    <t>Broncoscopia</t>
  </si>
  <si>
    <t>Outras Endoscopias</t>
  </si>
  <si>
    <t>Endoscopia</t>
  </si>
  <si>
    <t>Radiologia Intervencionista</t>
  </si>
  <si>
    <t>Cateterismo Cardíaco</t>
  </si>
  <si>
    <t>Diagnóstico em Cardiologia (Exceto Cateterismo Cardíaco)</t>
  </si>
  <si>
    <t>Diagnóstico em Ginecologia-Obstetrícia</t>
  </si>
  <si>
    <t>Diagnóstico em Neurologia</t>
  </si>
  <si>
    <t>Diagnóstico em Urologia</t>
  </si>
  <si>
    <t>Outros exames em Mét. Diagn. Especialidades</t>
  </si>
  <si>
    <t>Procedimentos Especiais Hemoterapia</t>
  </si>
  <si>
    <t>Tratamento em Oncologia - Fornecimento QT para Clínica Adicional</t>
  </si>
  <si>
    <t>Tratamento em Oncologia - Fornecimento HT para Clínica Adicional</t>
  </si>
  <si>
    <t>Tratamento em Oncologia - Radioterapia</t>
  </si>
  <si>
    <t>Tratamento em Nefrologia - Diálise Peritoneal (pacientes)</t>
  </si>
  <si>
    <t>Tratamento em Nefrologia - Sessão Diálise</t>
  </si>
  <si>
    <t>Terapias Especializadas - Litotripsia</t>
  </si>
  <si>
    <t>Fototerapia - Sessões</t>
  </si>
  <si>
    <t> 504 - PET CT </t>
  </si>
  <si>
    <t>Interno</t>
  </si>
  <si>
    <t>Externo</t>
  </si>
  <si>
    <t> 606 - Consultas Médicas por Telemedicina (acompanhamento) </t>
  </si>
  <si>
    <t> 647 - Exames de Alta Suspeição - Oncologia </t>
  </si>
  <si>
    <t>Biopsia pele / partes moles</t>
  </si>
  <si>
    <t>Biopsia próstata guiada por US</t>
  </si>
  <si>
    <t>PAAF tireóide guiada por US</t>
  </si>
  <si>
    <t>Esogastroduodenoscopia</t>
  </si>
  <si>
    <t>Retossigmoidoscopia</t>
  </si>
  <si>
    <t>RM crânio</t>
  </si>
  <si>
    <t>RM crânio com sedação</t>
  </si>
  <si>
    <t>TC abdome superior</t>
  </si>
  <si>
    <t>TC tórax</t>
  </si>
  <si>
    <t>US próstata abdominal</t>
  </si>
  <si>
    <t>US próstata transretal</t>
  </si>
  <si>
    <t>US tireóide</t>
  </si>
  <si>
    <t> 654 - Projeto Especial 'Corujão da Saúde - Oftalmologia' </t>
  </si>
  <si>
    <t>Consultas médicas</t>
  </si>
  <si>
    <t>Primeiras Consultas em Oftalmologia</t>
  </si>
  <si>
    <t>Exames em Oftalmologia</t>
  </si>
  <si>
    <t>Biometria Ultrassônica (Monocular)</t>
  </si>
  <si>
    <t>Campimetria Computadorizada</t>
  </si>
  <si>
    <t>Mapeamento de Retina</t>
  </si>
  <si>
    <t>Microscopia Especular de Córnea</t>
  </si>
  <si>
    <t>Paquimetria Ultrassônica</t>
  </si>
  <si>
    <t>Retinografia Colorida Binocular</t>
  </si>
  <si>
    <t>Retinografia Fluorescente Binocular / Angiofluoresceinografia</t>
  </si>
  <si>
    <t>Tomografia de Coerência Óptica - OCT</t>
  </si>
  <si>
    <t>Topografia Computadorizada de Córnea</t>
  </si>
  <si>
    <t>US de Globo Ocular / Órbita (Monocular)</t>
  </si>
  <si>
    <t>Cirurgias Oftalmológicas</t>
  </si>
  <si>
    <t>Capsulotomia a YAG Laser</t>
  </si>
  <si>
    <t>Tratamento Cirúrgico de Pterígio</t>
  </si>
  <si>
    <t>Facectomia c/ Implante de Lente Intra-Ocular</t>
  </si>
  <si>
    <t>Facoemulsificação c/ Implante de Lente Intra-Ocular Dobrável</t>
  </si>
  <si>
    <t>Fotocoagulação a Laser</t>
  </si>
  <si>
    <t>Vitrectomia posterior</t>
  </si>
  <si>
    <t> 675 - Projeto Especial 'Corujão da Saúde - Cirurgias Eletivas' </t>
  </si>
  <si>
    <t>Adenoidectomia</t>
  </si>
  <si>
    <t>Amigdalectomia</t>
  </si>
  <si>
    <t>Colecistectomia</t>
  </si>
  <si>
    <t>Escleroterapia Com Espuma</t>
  </si>
  <si>
    <t>Hernioplastia Inguinal</t>
  </si>
  <si>
    <t>Histerectomia</t>
  </si>
  <si>
    <t>Perineoplastia</t>
  </si>
  <si>
    <t>Ressecção Endoscópica De Próstata</t>
  </si>
  <si>
    <t>Tratamento Cirúrgico De Varizes</t>
  </si>
  <si>
    <t>Vasectomia</t>
  </si>
  <si>
    <t>Fevereiro</t>
  </si>
  <si>
    <t>Março</t>
  </si>
  <si>
    <t> 767 - OCI - Oferta de Cuidados Integrados </t>
  </si>
  <si>
    <t>0901010014 OCI Avaliação Diagnóstica Inicial De Câncer De Mama</t>
  </si>
  <si>
    <t>0901010090 OCI Progressão Da Avaliação Diagnóstica De Câncer De Mama I</t>
  </si>
  <si>
    <t>0901010103 OCI Progressão Da Avaliação Diagnóstica De Câncer De Mama Ii</t>
  </si>
  <si>
    <t>0901010049 OCI Progressão Da Avaliação Diagnóstica De Câncer De Próstata</t>
  </si>
  <si>
    <t>Sub Total - OCI Oncologia</t>
  </si>
  <si>
    <t>0902010018 OCI Avaliação De Risco Cirurgico</t>
  </si>
  <si>
    <t>0902010026 OCI Avaliação Cardiológica</t>
  </si>
  <si>
    <t>0902010034 OCI Avaliação Diagnóstica Inicial - Sindrome Coronariana Crônica</t>
  </si>
  <si>
    <t>0902010069 OCI Avaliação Diagnóstica - Insuficiencia Cardíaca</t>
  </si>
  <si>
    <t>Sub Total - OCI Cardiologia</t>
  </si>
  <si>
    <t>0903010011 OCI Avaliação Diagnóstica Em Ortopedia Com Recursos De Radiologia</t>
  </si>
  <si>
    <t>Sub Total - OCI Ortopedia</t>
  </si>
  <si>
    <t>0904010015 OCI Avaliação Inicial Diagnóstica De Deficit Auditivo</t>
  </si>
  <si>
    <t>Sub Total - OCI Otorrinolaringologia</t>
  </si>
  <si>
    <t>0905010043 OCI Avaliação Retinopatia Diabética</t>
  </si>
  <si>
    <t>Sub Total - OCI Oftalmologia</t>
  </si>
  <si>
    <t>Abril</t>
  </si>
  <si>
    <t>0903010020 OCI Avaliação Diagnóstica Em Ortopedia Com Recursos De Radiologia E Ultrassonografia</t>
  </si>
  <si>
    <t>Maio</t>
  </si>
  <si>
    <t>Junho</t>
  </si>
  <si>
    <t>Julho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</si>
</sst>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</font>
    <font>
      <b/>
      <sz val="11"/>
      <color rgb="FF696969"/>
      <name val="Calibri"/>
      <family val="2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1"/>
      <color rgb="FF696969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/>
      <diagonal/>
    </border>
    <border>
      <left style="medium">
        <color rgb="FFCFCFCF"/>
      </left>
      <right style="medium">
        <color rgb="FFCFCFCF"/>
      </right>
      <top/>
      <bottom style="medium">
        <color rgb="FFCFCFCF"/>
      </bottom>
      <diagonal/>
    </border>
    <border>
      <left style="medium">
        <color rgb="FFCFCFCF"/>
      </left>
      <right/>
      <top style="medium">
        <color rgb="FFCFCFCF"/>
      </top>
      <bottom style="medium">
        <color rgb="FFCFCFCF"/>
      </bottom>
      <diagonal/>
    </border>
    <border>
      <left/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/>
      <right/>
      <top style="medium">
        <color rgb="FFCFCFCF"/>
      </top>
      <bottom style="medium">
        <color rgb="FFCFCFCF"/>
      </bottom>
      <diagonal/>
    </border>
    <border>
      <left/>
      <right/>
      <top/>
      <bottom style="medium">
        <color rgb="FFCFCFCF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9" fontId="1" fillId="0" borderId="0" applyFont="0" applyFill="0" applyBorder="0" applyAlignment="0" applyProtection="0"/>
  </cellStyleXfs>
  <cellXfs count="34">
    <xf numFmtId="0" fontId="0" fillId="0" borderId="0" xfId="0"/>
    <xf numFmtId="0" fontId="19" fillId="0" borderId="10" xfId="0" applyFont="1" applyBorder="1"/>
    <xf numFmtId="0" fontId="18" fillId="0" borderId="0" xfId="0" applyFont="1" applyAlignment="1">
      <alignment wrapText="1"/>
    </xf>
    <xf numFmtId="0" fontId="0" fillId="0" borderId="0" xfId="0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/>
    <xf numFmtId="0" fontId="21" fillId="0" borderId="11" xfId="0" applyFont="1" applyBorder="1" applyAlignment="1">
      <alignment horizontal="center" wrapText="1"/>
    </xf>
    <xf numFmtId="0" fontId="18" fillId="0" borderId="11" xfId="0" applyFont="1" applyBorder="1" applyAlignment="1">
      <alignment wrapText="1"/>
    </xf>
    <xf numFmtId="0" fontId="18" fillId="0" borderId="11" xfId="0" applyFont="1" applyBorder="1" applyAlignment="1">
      <alignment horizontal="center" wrapText="1"/>
    </xf>
    <xf numFmtId="10" fontId="21" fillId="0" borderId="11" xfId="42" applyNumberFormat="1" applyFont="1" applyBorder="1" applyAlignment="1">
      <alignment horizontal="center" wrapText="1"/>
    </xf>
    <xf numFmtId="3" fontId="18" fillId="0" borderId="11" xfId="0" applyNumberFormat="1" applyFont="1" applyBorder="1" applyAlignment="1">
      <alignment horizontal="center" wrapText="1"/>
    </xf>
    <xf numFmtId="3" fontId="21" fillId="0" borderId="11" xfId="0" applyNumberFormat="1" applyFont="1" applyBorder="1" applyAlignment="1">
      <alignment horizontal="center" wrapText="1"/>
    </xf>
    <xf numFmtId="10" fontId="18" fillId="0" borderId="11" xfId="42" applyNumberFormat="1" applyFont="1" applyBorder="1" applyAlignment="1">
      <alignment horizontal="center" wrapText="1"/>
    </xf>
    <xf numFmtId="0" fontId="21" fillId="0" borderId="11" xfId="0" applyFont="1" applyBorder="1" applyAlignment="1">
      <alignment wrapText="1"/>
    </xf>
    <xf numFmtId="0" fontId="21" fillId="0" borderId="0" xfId="0" applyFont="1"/>
    <xf numFmtId="0" fontId="0" fillId="0" borderId="0" xfId="0" applyAlignment="1">
      <alignment horizontal="center" wrapText="1"/>
    </xf>
    <xf numFmtId="0" fontId="21" fillId="0" borderId="16" xfId="0" applyFont="1" applyBorder="1" applyAlignment="1">
      <alignment horizontal="center" wrapText="1"/>
    </xf>
    <xf numFmtId="0" fontId="0" fillId="0" borderId="11" xfId="0" applyBorder="1" applyAlignment="1">
      <alignment wrapText="1"/>
    </xf>
    <xf numFmtId="0" fontId="16" fillId="0" borderId="11" xfId="0" applyFont="1" applyBorder="1" applyAlignment="1">
      <alignment horizontal="center" wrapText="1"/>
    </xf>
    <xf numFmtId="3" fontId="0" fillId="0" borderId="11" xfId="0" applyNumberFormat="1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0" fillId="33" borderId="11" xfId="0" applyFill="1" applyBorder="1" applyAlignment="1">
      <alignment horizontal="center" wrapText="1"/>
    </xf>
    <xf numFmtId="0" fontId="21" fillId="0" borderId="14" xfId="0" applyFont="1" applyBorder="1" applyAlignment="1">
      <alignment horizontal="center" wrapText="1"/>
    </xf>
    <xf numFmtId="0" fontId="21" fillId="0" borderId="16" xfId="0" applyFont="1" applyBorder="1" applyAlignment="1">
      <alignment horizontal="center" wrapText="1"/>
    </xf>
    <xf numFmtId="0" fontId="21" fillId="0" borderId="15" xfId="0" applyFont="1" applyBorder="1" applyAlignment="1">
      <alignment horizontal="center" wrapText="1"/>
    </xf>
    <xf numFmtId="0" fontId="19" fillId="0" borderId="17" xfId="0" applyFont="1" applyBorder="1" applyAlignment="1">
      <alignment wrapText="1"/>
    </xf>
    <xf numFmtId="0" fontId="18" fillId="0" borderId="12" xfId="0" applyFont="1" applyBorder="1" applyAlignment="1">
      <alignment wrapText="1"/>
    </xf>
    <xf numFmtId="0" fontId="18" fillId="0" borderId="13" xfId="0" applyFont="1" applyBorder="1" applyAlignment="1">
      <alignment wrapText="1"/>
    </xf>
    <xf numFmtId="0" fontId="20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22" fillId="0" borderId="17" xfId="0" applyFont="1" applyBorder="1" applyAlignment="1">
      <alignment wrapText="1"/>
    </xf>
    <xf numFmtId="0" fontId="0" fillId="0" borderId="12" xfId="0" applyBorder="1" applyAlignment="1">
      <alignment wrapText="1"/>
    </xf>
    <xf numFmtId="0" fontId="0" fillId="0" borderId="13" xfId="0" applyBorder="1" applyAlignment="1">
      <alignment wrapText="1"/>
    </xf>
  </cellXfs>
  <cellStyles count="43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/>
    <cellStyle name="Nota" xfId="15" builtinId="10" customBuiltin="1"/>
    <cellStyle name="Porcentagem" xfId="42" builtinId="5"/>
    <cellStyle name="Ruim" xfId="7" builtinId="27" customBuiltin="1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962025</xdr:colOff>
      <xdr:row>1</xdr:row>
      <xdr:rowOff>152400</xdr:rowOff>
    </xdr:from>
    <xdr:to>
      <xdr:col>17</xdr:col>
      <xdr:colOff>702072</xdr:colOff>
      <xdr:row>4</xdr:row>
      <xdr:rowOff>184150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5571E648-60E8-48C9-BE3D-8687E90AA3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287375" y="342900"/>
          <a:ext cx="708422" cy="669925"/>
        </a:xfrm>
        <a:prstGeom prst="rect">
          <a:avLst/>
        </a:prstGeom>
      </xdr:spPr>
    </xdr:pic>
    <xdr:clientData/>
  </xdr:twoCellAnchor>
  <xdr:twoCellAnchor editAs="oneCell">
    <xdr:from>
      <xdr:col>0</xdr:col>
      <xdr:colOff>542925</xdr:colOff>
      <xdr:row>1</xdr:row>
      <xdr:rowOff>47625</xdr:rowOff>
    </xdr:from>
    <xdr:to>
      <xdr:col>0</xdr:col>
      <xdr:colOff>1600200</xdr:colOff>
      <xdr:row>4</xdr:row>
      <xdr:rowOff>146050</xdr:rowOff>
    </xdr:to>
    <xdr:pic>
      <xdr:nvPicPr>
        <xdr:cNvPr id="3" name="Imagem 2" descr="Secretaria da Educação do Estado de São Paulo | Período Eleitoral">
          <a:extLst>
            <a:ext uri="{FF2B5EF4-FFF2-40B4-BE49-F238E27FC236}">
              <a16:creationId xmlns:a16="http://schemas.microsoft.com/office/drawing/2014/main" id="{96C690CA-52C8-447F-9BBD-454794929FA8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" y="238125"/>
          <a:ext cx="1057275" cy="7366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720BF3-C94D-4EBD-9773-4ED9779DB4A3}">
  <dimension ref="A1:R196"/>
  <sheetViews>
    <sheetView showGridLines="0" tabSelected="1" view="pageBreakPreview" topLeftCell="A111" zoomScale="60" zoomScaleNormal="100" workbookViewId="0">
      <selection activeCell="D114" sqref="D114"/>
    </sheetView>
  </sheetViews>
  <sheetFormatPr defaultColWidth="9.140625" defaultRowHeight="15" x14ac:dyDescent="0.25"/>
  <cols>
    <col min="1" max="1" width="39.85546875" style="5" bestFit="1" customWidth="1"/>
    <col min="2" max="2" width="8.7109375" style="4" bestFit="1" customWidth="1"/>
    <col min="3" max="3" width="8.28515625" style="4" bestFit="1" customWidth="1"/>
    <col min="4" max="4" width="8.7109375" style="4" bestFit="1" customWidth="1"/>
    <col min="5" max="5" width="8.28515625" style="4" bestFit="1" customWidth="1"/>
    <col min="6" max="6" width="8.7109375" style="4" bestFit="1" customWidth="1"/>
    <col min="7" max="7" width="8.28515625" style="4" bestFit="1" customWidth="1"/>
    <col min="8" max="8" width="8.7109375" style="4" bestFit="1" customWidth="1"/>
    <col min="9" max="9" width="8.28515625" style="4" bestFit="1" customWidth="1"/>
    <col min="10" max="10" width="8.7109375" style="4" bestFit="1" customWidth="1"/>
    <col min="11" max="11" width="8.28515625" style="4" bestFit="1" customWidth="1"/>
    <col min="12" max="12" width="8.7109375" style="4" bestFit="1" customWidth="1"/>
    <col min="13" max="13" width="8.28515625" style="4" bestFit="1" customWidth="1"/>
    <col min="14" max="14" width="8.7109375" style="4" bestFit="1" customWidth="1"/>
    <col min="15" max="15" width="8.28515625" style="4" bestFit="1" customWidth="1"/>
    <col min="16" max="17" width="9.42578125" style="4" bestFit="1" customWidth="1"/>
    <col min="18" max="18" width="11.5703125" style="4" customWidth="1"/>
    <col min="19" max="16384" width="9.140625" style="5"/>
  </cols>
  <sheetData>
    <row r="1" spans="1:18" ht="15" customHeight="1" x14ac:dyDescent="0.25">
      <c r="A1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pans="1:18" ht="15" customHeight="1" x14ac:dyDescent="0.25">
      <c r="A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pans="1:18" x14ac:dyDescent="0.25"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spans="1:18" ht="20.45" customHeight="1" x14ac:dyDescent="0.35">
      <c r="A4" s="28" t="s">
        <v>33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</row>
    <row r="5" spans="1:18" ht="15" customHeight="1" x14ac:dyDescent="0.25">
      <c r="A5" s="29">
        <v>2025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</row>
    <row r="6" spans="1:18" ht="15" customHeight="1" thickBot="1" x14ac:dyDescent="0.3">
      <c r="A6" s="30"/>
      <c r="B6" s="30"/>
      <c r="C6" s="30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</row>
    <row r="7" spans="1:18" ht="20.100000000000001" customHeight="1" thickBot="1" x14ac:dyDescent="0.3">
      <c r="A7" s="1" t="s">
        <v>0</v>
      </c>
    </row>
    <row r="8" spans="1:18" ht="20.100000000000001" customHeight="1" thickBot="1" x14ac:dyDescent="0.3">
      <c r="A8" s="26"/>
      <c r="B8" s="22" t="s">
        <v>1</v>
      </c>
      <c r="C8" s="24"/>
      <c r="D8" s="22" t="s">
        <v>117</v>
      </c>
      <c r="E8" s="24"/>
      <c r="F8" s="22" t="s">
        <v>118</v>
      </c>
      <c r="G8" s="24"/>
      <c r="H8" s="22" t="s">
        <v>136</v>
      </c>
      <c r="I8" s="24"/>
      <c r="J8" s="22" t="s">
        <v>138</v>
      </c>
      <c r="K8" s="24"/>
      <c r="L8" s="22" t="s">
        <v>139</v>
      </c>
      <c r="M8" s="24"/>
      <c r="N8" s="22" t="s">
        <v>140</v>
      </c>
      <c r="O8" s="24"/>
      <c r="P8" s="22" t="s">
        <v>2</v>
      </c>
      <c r="Q8" s="23"/>
      <c r="R8" s="24"/>
    </row>
    <row r="9" spans="1:18" ht="20.100000000000001" customHeight="1" thickBot="1" x14ac:dyDescent="0.3">
      <c r="A9" s="27"/>
      <c r="B9" s="6" t="s">
        <v>3</v>
      </c>
      <c r="C9" s="6" t="s">
        <v>4</v>
      </c>
      <c r="D9" s="6" t="s">
        <v>3</v>
      </c>
      <c r="E9" s="6" t="s">
        <v>4</v>
      </c>
      <c r="F9" s="18" t="s">
        <v>3</v>
      </c>
      <c r="G9" s="18" t="s">
        <v>4</v>
      </c>
      <c r="H9" s="18" t="s">
        <v>3</v>
      </c>
      <c r="I9" s="18" t="s">
        <v>4</v>
      </c>
      <c r="J9" s="18" t="s">
        <v>3</v>
      </c>
      <c r="K9" s="18" t="s">
        <v>4</v>
      </c>
      <c r="L9" s="18" t="s">
        <v>3</v>
      </c>
      <c r="M9" s="18" t="s">
        <v>4</v>
      </c>
      <c r="N9" s="18" t="s">
        <v>3</v>
      </c>
      <c r="O9" s="18" t="s">
        <v>4</v>
      </c>
      <c r="P9" s="6" t="s">
        <v>3</v>
      </c>
      <c r="Q9" s="6" t="s">
        <v>4</v>
      </c>
      <c r="R9" s="6" t="s">
        <v>5</v>
      </c>
    </row>
    <row r="10" spans="1:18" ht="20.100000000000001" customHeight="1" thickBot="1" x14ac:dyDescent="0.3">
      <c r="A10" s="7" t="s">
        <v>6</v>
      </c>
      <c r="B10" s="8">
        <v>1700</v>
      </c>
      <c r="C10" s="8">
        <v>1735</v>
      </c>
      <c r="D10" s="8">
        <v>1550</v>
      </c>
      <c r="E10" s="8">
        <v>1384</v>
      </c>
      <c r="F10" s="19">
        <v>1550</v>
      </c>
      <c r="G10" s="19">
        <v>1392</v>
      </c>
      <c r="H10" s="19">
        <v>1550</v>
      </c>
      <c r="I10" s="19">
        <v>1510</v>
      </c>
      <c r="J10" s="19">
        <v>1550</v>
      </c>
      <c r="K10" s="19">
        <v>1677</v>
      </c>
      <c r="L10" s="19">
        <v>1550</v>
      </c>
      <c r="M10" s="19">
        <v>1372</v>
      </c>
      <c r="N10" s="19">
        <v>1550</v>
      </c>
      <c r="O10" s="19">
        <v>1380</v>
      </c>
      <c r="P10" s="11">
        <v>11000</v>
      </c>
      <c r="Q10" s="11">
        <v>10535</v>
      </c>
      <c r="R10" s="9">
        <f t="shared" ref="R10:R13" si="0">(Q10-P10)/P10</f>
        <v>-4.2272727272727274E-2</v>
      </c>
    </row>
    <row r="11" spans="1:18" ht="20.100000000000001" customHeight="1" thickBot="1" x14ac:dyDescent="0.3">
      <c r="A11" s="7" t="s">
        <v>7</v>
      </c>
      <c r="B11" s="8">
        <v>480</v>
      </c>
      <c r="C11" s="8">
        <v>631</v>
      </c>
      <c r="D11" s="8">
        <v>480</v>
      </c>
      <c r="E11" s="8">
        <v>553</v>
      </c>
      <c r="F11" s="20">
        <v>480</v>
      </c>
      <c r="G11" s="20">
        <v>539</v>
      </c>
      <c r="H11" s="20">
        <v>480</v>
      </c>
      <c r="I11" s="20">
        <v>582</v>
      </c>
      <c r="J11" s="20">
        <v>480</v>
      </c>
      <c r="K11" s="20">
        <v>632</v>
      </c>
      <c r="L11" s="20">
        <v>480</v>
      </c>
      <c r="M11" s="20">
        <v>666</v>
      </c>
      <c r="N11" s="20">
        <v>480</v>
      </c>
      <c r="O11" s="20">
        <v>649</v>
      </c>
      <c r="P11" s="11">
        <v>3360</v>
      </c>
      <c r="Q11" s="11">
        <v>4295</v>
      </c>
      <c r="R11" s="9">
        <f t="shared" si="0"/>
        <v>0.27827380952380953</v>
      </c>
    </row>
    <row r="12" spans="1:18" ht="20.100000000000001" customHeight="1" thickBot="1" x14ac:dyDescent="0.3">
      <c r="A12" s="7" t="s">
        <v>8</v>
      </c>
      <c r="B12" s="10">
        <v>1095</v>
      </c>
      <c r="C12" s="10">
        <v>1017</v>
      </c>
      <c r="D12" s="10">
        <v>945</v>
      </c>
      <c r="E12" s="10">
        <v>1147</v>
      </c>
      <c r="F12" s="20">
        <v>945</v>
      </c>
      <c r="G12" s="20">
        <v>861</v>
      </c>
      <c r="H12" s="20">
        <v>945</v>
      </c>
      <c r="I12" s="20">
        <v>1061</v>
      </c>
      <c r="J12" s="20">
        <v>945</v>
      </c>
      <c r="K12" s="20">
        <v>972</v>
      </c>
      <c r="L12" s="20">
        <v>945</v>
      </c>
      <c r="M12" s="20">
        <v>889</v>
      </c>
      <c r="N12" s="20">
        <v>945</v>
      </c>
      <c r="O12" s="20">
        <v>972</v>
      </c>
      <c r="P12" s="11">
        <v>6765</v>
      </c>
      <c r="Q12" s="11">
        <v>6960</v>
      </c>
      <c r="R12" s="9">
        <f t="shared" si="0"/>
        <v>2.8824833702882482E-2</v>
      </c>
    </row>
    <row r="13" spans="1:18" ht="20.100000000000001" customHeight="1" thickBot="1" x14ac:dyDescent="0.3">
      <c r="A13" s="7" t="s">
        <v>2</v>
      </c>
      <c r="B13" s="10">
        <f t="shared" ref="B13:Q13" si="1">SUM(B10:B12)</f>
        <v>3275</v>
      </c>
      <c r="C13" s="10">
        <f t="shared" si="1"/>
        <v>3383</v>
      </c>
      <c r="D13" s="10">
        <f t="shared" si="1"/>
        <v>2975</v>
      </c>
      <c r="E13" s="10">
        <f t="shared" si="1"/>
        <v>3084</v>
      </c>
      <c r="F13" s="10">
        <f t="shared" si="1"/>
        <v>2975</v>
      </c>
      <c r="G13" s="10">
        <f t="shared" si="1"/>
        <v>2792</v>
      </c>
      <c r="H13" s="10">
        <f t="shared" si="1"/>
        <v>2975</v>
      </c>
      <c r="I13" s="10">
        <f t="shared" si="1"/>
        <v>3153</v>
      </c>
      <c r="J13" s="10">
        <f t="shared" ref="J13:N13" si="2">SUM(J10:J12)</f>
        <v>2975</v>
      </c>
      <c r="K13" s="10">
        <f t="shared" ref="K13:O13" si="3">SUM(K10:K12)</f>
        <v>3281</v>
      </c>
      <c r="L13" s="10">
        <f t="shared" si="3"/>
        <v>2975</v>
      </c>
      <c r="M13" s="10">
        <f t="shared" ref="M13" si="4">SUM(M10:M12)</f>
        <v>2927</v>
      </c>
      <c r="N13" s="10">
        <f t="shared" si="2"/>
        <v>2975</v>
      </c>
      <c r="O13" s="10">
        <f t="shared" si="3"/>
        <v>3001</v>
      </c>
      <c r="P13" s="11">
        <f t="shared" si="1"/>
        <v>21125</v>
      </c>
      <c r="Q13" s="11">
        <f t="shared" si="1"/>
        <v>21790</v>
      </c>
      <c r="R13" s="9">
        <f t="shared" si="0"/>
        <v>3.1479289940828402E-2</v>
      </c>
    </row>
    <row r="14" spans="1:18" ht="20.100000000000001" customHeight="1" x14ac:dyDescent="0.25">
      <c r="A14" s="2"/>
    </row>
    <row r="15" spans="1:18" ht="20.100000000000001" customHeight="1" thickBot="1" x14ac:dyDescent="0.3">
      <c r="A15" s="25" t="s">
        <v>9</v>
      </c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</row>
    <row r="16" spans="1:18" ht="20.100000000000001" customHeight="1" thickBot="1" x14ac:dyDescent="0.3">
      <c r="A16" s="26"/>
      <c r="B16" s="22" t="s">
        <v>1</v>
      </c>
      <c r="C16" s="24"/>
      <c r="D16" s="22" t="s">
        <v>117</v>
      </c>
      <c r="E16" s="24"/>
      <c r="F16" s="22" t="s">
        <v>118</v>
      </c>
      <c r="G16" s="24"/>
      <c r="H16" s="22" t="s">
        <v>136</v>
      </c>
      <c r="I16" s="24"/>
      <c r="J16" s="22" t="s">
        <v>138</v>
      </c>
      <c r="K16" s="24"/>
      <c r="L16" s="22" t="s">
        <v>139</v>
      </c>
      <c r="M16" s="24"/>
      <c r="N16" s="22" t="s">
        <v>140</v>
      </c>
      <c r="O16" s="24"/>
      <c r="P16" s="22" t="s">
        <v>2</v>
      </c>
      <c r="Q16" s="23"/>
      <c r="R16" s="24"/>
    </row>
    <row r="17" spans="1:18" ht="20.100000000000001" customHeight="1" thickBot="1" x14ac:dyDescent="0.3">
      <c r="A17" s="27"/>
      <c r="B17" s="6" t="s">
        <v>3</v>
      </c>
      <c r="C17" s="6" t="s">
        <v>4</v>
      </c>
      <c r="D17" s="6" t="s">
        <v>3</v>
      </c>
      <c r="E17" s="6" t="s">
        <v>4</v>
      </c>
      <c r="F17" s="18" t="s">
        <v>3</v>
      </c>
      <c r="G17" s="18" t="s">
        <v>4</v>
      </c>
      <c r="H17" s="18" t="s">
        <v>3</v>
      </c>
      <c r="I17" s="18" t="s">
        <v>4</v>
      </c>
      <c r="J17" s="18" t="s">
        <v>3</v>
      </c>
      <c r="K17" s="18" t="s">
        <v>4</v>
      </c>
      <c r="L17" s="18" t="s">
        <v>3</v>
      </c>
      <c r="M17" s="18" t="s">
        <v>4</v>
      </c>
      <c r="N17" s="18" t="s">
        <v>3</v>
      </c>
      <c r="O17" s="18" t="s">
        <v>4</v>
      </c>
      <c r="P17" s="6" t="s">
        <v>3</v>
      </c>
      <c r="Q17" s="6" t="s">
        <v>4</v>
      </c>
      <c r="R17" s="6" t="s">
        <v>5</v>
      </c>
    </row>
    <row r="18" spans="1:18" ht="20.100000000000001" customHeight="1" thickBot="1" x14ac:dyDescent="0.3">
      <c r="A18" s="7" t="s">
        <v>10</v>
      </c>
      <c r="B18" s="10">
        <v>1500</v>
      </c>
      <c r="C18" s="10">
        <v>2000</v>
      </c>
      <c r="D18" s="10">
        <v>1500</v>
      </c>
      <c r="E18" s="10">
        <v>1829</v>
      </c>
      <c r="F18" s="10">
        <v>1500</v>
      </c>
      <c r="G18" s="10">
        <v>1849</v>
      </c>
      <c r="H18" s="10">
        <v>1500</v>
      </c>
      <c r="I18" s="10">
        <v>1852</v>
      </c>
      <c r="J18" s="10">
        <v>1500</v>
      </c>
      <c r="K18" s="10">
        <v>1886</v>
      </c>
      <c r="L18" s="10">
        <v>1500</v>
      </c>
      <c r="M18" s="10">
        <v>1833</v>
      </c>
      <c r="N18" s="10">
        <v>1500</v>
      </c>
      <c r="O18" s="10">
        <v>1987</v>
      </c>
      <c r="P18" s="11">
        <v>10500</v>
      </c>
      <c r="Q18" s="11">
        <v>13236</v>
      </c>
      <c r="R18" s="9">
        <f t="shared" ref="R18:R20" si="5">(Q18-P18)/P18</f>
        <v>0.26057142857142856</v>
      </c>
    </row>
    <row r="19" spans="1:18" ht="20.100000000000001" customHeight="1" thickBot="1" x14ac:dyDescent="0.3">
      <c r="A19" s="7" t="s">
        <v>11</v>
      </c>
      <c r="B19" s="10">
        <v>1600</v>
      </c>
      <c r="C19" s="10">
        <v>1753</v>
      </c>
      <c r="D19" s="10">
        <v>1600</v>
      </c>
      <c r="E19" s="10">
        <v>1688</v>
      </c>
      <c r="F19" s="10">
        <v>1600</v>
      </c>
      <c r="G19" s="10">
        <v>1561</v>
      </c>
      <c r="H19" s="10">
        <v>1600</v>
      </c>
      <c r="I19" s="10">
        <v>1713</v>
      </c>
      <c r="J19" s="10">
        <v>1600</v>
      </c>
      <c r="K19" s="10">
        <v>1738</v>
      </c>
      <c r="L19" s="10">
        <v>1600</v>
      </c>
      <c r="M19" s="10">
        <v>1657</v>
      </c>
      <c r="N19" s="10">
        <v>1600</v>
      </c>
      <c r="O19" s="10">
        <v>1597</v>
      </c>
      <c r="P19" s="11">
        <v>11200</v>
      </c>
      <c r="Q19" s="11">
        <v>11707</v>
      </c>
      <c r="R19" s="9">
        <f t="shared" si="5"/>
        <v>4.5267857142857144E-2</v>
      </c>
    </row>
    <row r="20" spans="1:18" ht="20.100000000000001" customHeight="1" thickBot="1" x14ac:dyDescent="0.3">
      <c r="A20" s="7" t="s">
        <v>2</v>
      </c>
      <c r="B20" s="10">
        <f t="shared" ref="B20:I20" si="6">SUM(B18:B19)</f>
        <v>3100</v>
      </c>
      <c r="C20" s="10">
        <f t="shared" si="6"/>
        <v>3753</v>
      </c>
      <c r="D20" s="10">
        <f t="shared" si="6"/>
        <v>3100</v>
      </c>
      <c r="E20" s="10">
        <f t="shared" si="6"/>
        <v>3517</v>
      </c>
      <c r="F20" s="10">
        <f t="shared" si="6"/>
        <v>3100</v>
      </c>
      <c r="G20" s="10">
        <f t="shared" si="6"/>
        <v>3410</v>
      </c>
      <c r="H20" s="10">
        <f t="shared" si="6"/>
        <v>3100</v>
      </c>
      <c r="I20" s="10">
        <f t="shared" si="6"/>
        <v>3565</v>
      </c>
      <c r="J20" s="10">
        <f t="shared" ref="J20:M20" si="7">SUM(J18:J19)</f>
        <v>3100</v>
      </c>
      <c r="K20" s="10">
        <f t="shared" si="7"/>
        <v>3624</v>
      </c>
      <c r="L20" s="10">
        <f t="shared" si="7"/>
        <v>3100</v>
      </c>
      <c r="M20" s="10">
        <f t="shared" si="7"/>
        <v>3490</v>
      </c>
      <c r="N20" s="10">
        <f t="shared" ref="N20:O20" si="8">SUM(N18:N19)</f>
        <v>3100</v>
      </c>
      <c r="O20" s="10">
        <f t="shared" si="8"/>
        <v>3584</v>
      </c>
      <c r="P20" s="11">
        <f>SUM(P18:P19)</f>
        <v>21700</v>
      </c>
      <c r="Q20" s="11">
        <f>SUM(Q18:Q19)</f>
        <v>24943</v>
      </c>
      <c r="R20" s="9">
        <f t="shared" si="5"/>
        <v>0.14944700460829494</v>
      </c>
    </row>
    <row r="21" spans="1:18" ht="20.100000000000001" customHeight="1" x14ac:dyDescent="0.25">
      <c r="A21" s="2"/>
    </row>
    <row r="22" spans="1:18" ht="20.100000000000001" customHeight="1" thickBot="1" x14ac:dyDescent="0.3">
      <c r="A22" s="25" t="s">
        <v>12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</row>
    <row r="23" spans="1:18" ht="20.100000000000001" customHeight="1" thickBot="1" x14ac:dyDescent="0.3">
      <c r="A23" s="26"/>
      <c r="B23" s="22" t="s">
        <v>1</v>
      </c>
      <c r="C23" s="24"/>
      <c r="D23" s="22" t="s">
        <v>117</v>
      </c>
      <c r="E23" s="24"/>
      <c r="F23" s="22" t="s">
        <v>118</v>
      </c>
      <c r="G23" s="24"/>
      <c r="H23" s="22" t="s">
        <v>136</v>
      </c>
      <c r="I23" s="24"/>
      <c r="J23" s="22" t="s">
        <v>138</v>
      </c>
      <c r="K23" s="24"/>
      <c r="L23" s="22" t="s">
        <v>139</v>
      </c>
      <c r="M23" s="24"/>
      <c r="N23" s="22" t="s">
        <v>140</v>
      </c>
      <c r="O23" s="24"/>
      <c r="P23" s="22" t="s">
        <v>2</v>
      </c>
      <c r="Q23" s="23"/>
      <c r="R23" s="24"/>
    </row>
    <row r="24" spans="1:18" ht="20.100000000000001" customHeight="1" thickBot="1" x14ac:dyDescent="0.3">
      <c r="A24" s="27"/>
      <c r="B24" s="6" t="s">
        <v>3</v>
      </c>
      <c r="C24" s="6" t="s">
        <v>4</v>
      </c>
      <c r="D24" s="6" t="s">
        <v>3</v>
      </c>
      <c r="E24" s="6" t="s">
        <v>4</v>
      </c>
      <c r="F24" s="18" t="s">
        <v>3</v>
      </c>
      <c r="G24" s="18" t="s">
        <v>4</v>
      </c>
      <c r="H24" s="18" t="s">
        <v>3</v>
      </c>
      <c r="I24" s="18" t="s">
        <v>4</v>
      </c>
      <c r="J24" s="18" t="s">
        <v>3</v>
      </c>
      <c r="K24" s="18" t="s">
        <v>4</v>
      </c>
      <c r="L24" s="18" t="s">
        <v>3</v>
      </c>
      <c r="M24" s="18" t="s">
        <v>4</v>
      </c>
      <c r="N24" s="18" t="s">
        <v>3</v>
      </c>
      <c r="O24" s="18" t="s">
        <v>4</v>
      </c>
      <c r="P24" s="6" t="s">
        <v>3</v>
      </c>
      <c r="Q24" s="6" t="s">
        <v>4</v>
      </c>
      <c r="R24" s="6" t="s">
        <v>5</v>
      </c>
    </row>
    <row r="25" spans="1:18" ht="20.100000000000001" customHeight="1" thickBot="1" x14ac:dyDescent="0.3">
      <c r="A25" s="7" t="s">
        <v>13</v>
      </c>
      <c r="B25" s="8">
        <v>100</v>
      </c>
      <c r="C25" s="8">
        <v>105</v>
      </c>
      <c r="D25" s="8">
        <v>100</v>
      </c>
      <c r="E25" s="8">
        <v>107</v>
      </c>
      <c r="F25" s="8">
        <v>100</v>
      </c>
      <c r="G25" s="8">
        <v>115</v>
      </c>
      <c r="H25" s="8">
        <v>100</v>
      </c>
      <c r="I25" s="8">
        <v>116</v>
      </c>
      <c r="J25" s="8">
        <v>100</v>
      </c>
      <c r="K25" s="20">
        <v>120</v>
      </c>
      <c r="L25" s="8">
        <v>100</v>
      </c>
      <c r="M25" s="8">
        <v>81</v>
      </c>
      <c r="N25" s="8">
        <v>100</v>
      </c>
      <c r="O25" s="8">
        <v>95</v>
      </c>
      <c r="P25" s="11">
        <v>700</v>
      </c>
      <c r="Q25" s="18">
        <v>739</v>
      </c>
      <c r="R25" s="9">
        <f t="shared" ref="R25:R26" si="9">(Q25-P25)/P25</f>
        <v>5.5714285714285716E-2</v>
      </c>
    </row>
    <row r="26" spans="1:18" ht="20.100000000000001" customHeight="1" thickBot="1" x14ac:dyDescent="0.3">
      <c r="A26" s="7" t="s">
        <v>2</v>
      </c>
      <c r="B26" s="8">
        <f t="shared" ref="B26:G26" si="10">SUM(B25)</f>
        <v>100</v>
      </c>
      <c r="C26" s="8">
        <f t="shared" si="10"/>
        <v>105</v>
      </c>
      <c r="D26" s="8">
        <f t="shared" si="10"/>
        <v>100</v>
      </c>
      <c r="E26" s="8">
        <f t="shared" si="10"/>
        <v>107</v>
      </c>
      <c r="F26" s="8">
        <f t="shared" si="10"/>
        <v>100</v>
      </c>
      <c r="G26" s="8">
        <f t="shared" si="10"/>
        <v>115</v>
      </c>
      <c r="H26" s="8">
        <f t="shared" ref="H26:M26" si="11">SUM(H25)</f>
        <v>100</v>
      </c>
      <c r="I26" s="8">
        <f t="shared" si="11"/>
        <v>116</v>
      </c>
      <c r="J26" s="8">
        <f t="shared" si="11"/>
        <v>100</v>
      </c>
      <c r="K26" s="8">
        <f t="shared" si="11"/>
        <v>120</v>
      </c>
      <c r="L26" s="8">
        <f t="shared" si="11"/>
        <v>100</v>
      </c>
      <c r="M26" s="8">
        <f t="shared" si="11"/>
        <v>81</v>
      </c>
      <c r="N26" s="8">
        <f t="shared" ref="N26:O26" si="12">SUM(N25)</f>
        <v>100</v>
      </c>
      <c r="O26" s="8">
        <f t="shared" si="12"/>
        <v>95</v>
      </c>
      <c r="P26" s="11">
        <f>SUM(P24:P25)</f>
        <v>700</v>
      </c>
      <c r="Q26" s="11">
        <f>SUM(Q24:Q25)</f>
        <v>739</v>
      </c>
      <c r="R26" s="9">
        <f t="shared" si="9"/>
        <v>5.5714285714285716E-2</v>
      </c>
    </row>
    <row r="27" spans="1:18" ht="20.100000000000001" customHeight="1" x14ac:dyDescent="0.25">
      <c r="A27" s="2"/>
    </row>
    <row r="28" spans="1:18" ht="20.100000000000001" customHeight="1" thickBot="1" x14ac:dyDescent="0.3">
      <c r="A28" s="25" t="s">
        <v>14</v>
      </c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</row>
    <row r="29" spans="1:18" ht="20.100000000000001" customHeight="1" thickBot="1" x14ac:dyDescent="0.3">
      <c r="A29" s="26"/>
      <c r="B29" s="22" t="s">
        <v>1</v>
      </c>
      <c r="C29" s="24"/>
      <c r="D29" s="22" t="s">
        <v>117</v>
      </c>
      <c r="E29" s="24"/>
      <c r="F29" s="22" t="s">
        <v>118</v>
      </c>
      <c r="G29" s="24"/>
      <c r="H29" s="22" t="s">
        <v>136</v>
      </c>
      <c r="I29" s="24"/>
      <c r="J29" s="22" t="s">
        <v>138</v>
      </c>
      <c r="K29" s="24"/>
      <c r="L29" s="22" t="s">
        <v>139</v>
      </c>
      <c r="M29" s="24"/>
      <c r="N29" s="22" t="s">
        <v>140</v>
      </c>
      <c r="O29" s="24"/>
      <c r="P29" s="22" t="s">
        <v>2</v>
      </c>
      <c r="Q29" s="23"/>
      <c r="R29" s="24"/>
    </row>
    <row r="30" spans="1:18" ht="20.100000000000001" customHeight="1" thickBot="1" x14ac:dyDescent="0.3">
      <c r="A30" s="27"/>
      <c r="B30" s="6" t="s">
        <v>3</v>
      </c>
      <c r="C30" s="6" t="s">
        <v>4</v>
      </c>
      <c r="D30" s="6" t="s">
        <v>3</v>
      </c>
      <c r="E30" s="6" t="s">
        <v>4</v>
      </c>
      <c r="F30" s="18" t="s">
        <v>3</v>
      </c>
      <c r="G30" s="18" t="s">
        <v>4</v>
      </c>
      <c r="H30" s="18" t="s">
        <v>3</v>
      </c>
      <c r="I30" s="18" t="s">
        <v>4</v>
      </c>
      <c r="J30" s="18" t="s">
        <v>3</v>
      </c>
      <c r="K30" s="18" t="s">
        <v>4</v>
      </c>
      <c r="L30" s="18" t="s">
        <v>3</v>
      </c>
      <c r="M30" s="18" t="s">
        <v>4</v>
      </c>
      <c r="N30" s="18" t="s">
        <v>3</v>
      </c>
      <c r="O30" s="18" t="s">
        <v>4</v>
      </c>
      <c r="P30" s="6" t="s">
        <v>3</v>
      </c>
      <c r="Q30" s="6" t="s">
        <v>4</v>
      </c>
      <c r="R30" s="6" t="s">
        <v>5</v>
      </c>
    </row>
    <row r="31" spans="1:18" ht="20.100000000000001" customHeight="1" thickBot="1" x14ac:dyDescent="0.3">
      <c r="A31" s="7" t="s">
        <v>15</v>
      </c>
      <c r="B31" s="8">
        <v>160</v>
      </c>
      <c r="C31" s="8">
        <v>170</v>
      </c>
      <c r="D31" s="8">
        <v>160</v>
      </c>
      <c r="E31" s="8">
        <v>180</v>
      </c>
      <c r="F31" s="8">
        <v>160</v>
      </c>
      <c r="G31" s="8">
        <v>139</v>
      </c>
      <c r="H31" s="8">
        <v>160</v>
      </c>
      <c r="I31" s="8">
        <v>156</v>
      </c>
      <c r="J31" s="8">
        <v>160</v>
      </c>
      <c r="K31" s="8">
        <v>158</v>
      </c>
      <c r="L31" s="8">
        <v>160</v>
      </c>
      <c r="M31" s="8">
        <v>157</v>
      </c>
      <c r="N31" s="8">
        <v>160</v>
      </c>
      <c r="O31" s="8">
        <v>212</v>
      </c>
      <c r="P31" s="11">
        <v>1120</v>
      </c>
      <c r="Q31" s="11">
        <v>1172</v>
      </c>
      <c r="R31" s="9">
        <f t="shared" ref="R31:R32" si="13">(Q31-P31)/P31</f>
        <v>4.642857142857143E-2</v>
      </c>
    </row>
    <row r="32" spans="1:18" ht="20.100000000000001" customHeight="1" thickBot="1" x14ac:dyDescent="0.3">
      <c r="A32" s="7" t="s">
        <v>2</v>
      </c>
      <c r="B32" s="8">
        <f t="shared" ref="B32:M32" si="14">SUM(B31)</f>
        <v>160</v>
      </c>
      <c r="C32" s="8">
        <f t="shared" si="14"/>
        <v>170</v>
      </c>
      <c r="D32" s="8">
        <f t="shared" si="14"/>
        <v>160</v>
      </c>
      <c r="E32" s="8">
        <f t="shared" si="14"/>
        <v>180</v>
      </c>
      <c r="F32" s="8">
        <f t="shared" ref="F32" si="15">SUM(F31)</f>
        <v>160</v>
      </c>
      <c r="G32" s="8">
        <f t="shared" si="14"/>
        <v>139</v>
      </c>
      <c r="H32" s="8">
        <f t="shared" ref="H32:O32" si="16">SUM(H31)</f>
        <v>160</v>
      </c>
      <c r="I32" s="8">
        <f t="shared" si="14"/>
        <v>156</v>
      </c>
      <c r="J32" s="8">
        <f t="shared" si="14"/>
        <v>160</v>
      </c>
      <c r="K32" s="8">
        <f t="shared" si="14"/>
        <v>158</v>
      </c>
      <c r="L32" s="8">
        <f t="shared" si="14"/>
        <v>160</v>
      </c>
      <c r="M32" s="8">
        <f t="shared" si="14"/>
        <v>157</v>
      </c>
      <c r="N32" s="8">
        <f t="shared" si="16"/>
        <v>160</v>
      </c>
      <c r="O32" s="8">
        <f t="shared" si="16"/>
        <v>212</v>
      </c>
      <c r="P32" s="11">
        <f>SUM(P30:P31)</f>
        <v>1120</v>
      </c>
      <c r="Q32" s="11">
        <f>SUM(Q30:Q31)</f>
        <v>1172</v>
      </c>
      <c r="R32" s="9">
        <f t="shared" si="13"/>
        <v>4.642857142857143E-2</v>
      </c>
    </row>
    <row r="33" spans="1:18" ht="19.5" customHeight="1" x14ac:dyDescent="0.25">
      <c r="A33" s="2"/>
    </row>
    <row r="34" spans="1:18" ht="0.75" customHeight="1" thickBot="1" x14ac:dyDescent="0.3">
      <c r="A34" s="25" t="s">
        <v>34</v>
      </c>
      <c r="B34" s="25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</row>
    <row r="35" spans="1:18" ht="19.5" hidden="1" customHeight="1" thickBot="1" x14ac:dyDescent="0.3">
      <c r="A35" s="26"/>
      <c r="B35" s="22" t="s">
        <v>1</v>
      </c>
      <c r="C35" s="24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22" t="s">
        <v>2</v>
      </c>
      <c r="Q35" s="23"/>
      <c r="R35" s="24"/>
    </row>
    <row r="36" spans="1:18" ht="19.5" hidden="1" customHeight="1" x14ac:dyDescent="0.25">
      <c r="A36" s="27"/>
      <c r="B36" s="6" t="s">
        <v>3</v>
      </c>
      <c r="C36" s="6" t="s">
        <v>4</v>
      </c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 t="s">
        <v>3</v>
      </c>
      <c r="Q36" s="6" t="s">
        <v>4</v>
      </c>
      <c r="R36" s="6" t="s">
        <v>5</v>
      </c>
    </row>
    <row r="37" spans="1:18" ht="19.5" hidden="1" customHeight="1" x14ac:dyDescent="0.25">
      <c r="A37" s="7" t="s">
        <v>35</v>
      </c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6"/>
      <c r="Q37" s="6"/>
      <c r="R37" s="6"/>
    </row>
    <row r="38" spans="1:18" ht="19.5" hidden="1" customHeight="1" x14ac:dyDescent="0.25">
      <c r="A38" s="7" t="s">
        <v>7</v>
      </c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11"/>
      <c r="Q38" s="11"/>
      <c r="R38" s="6"/>
    </row>
    <row r="39" spans="1:18" ht="19.5" hidden="1" customHeight="1" x14ac:dyDescent="0.25">
      <c r="A39" s="7" t="s">
        <v>2</v>
      </c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10"/>
      <c r="Q39" s="10"/>
      <c r="R39" s="6"/>
    </row>
    <row r="40" spans="1:18" ht="19.5" customHeight="1" x14ac:dyDescent="0.25">
      <c r="A40" s="2"/>
    </row>
    <row r="41" spans="1:18" ht="19.5" customHeight="1" thickBot="1" x14ac:dyDescent="0.3">
      <c r="A41" s="25" t="s">
        <v>36</v>
      </c>
      <c r="B41" s="25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</row>
    <row r="42" spans="1:18" ht="20.100000000000001" customHeight="1" thickBot="1" x14ac:dyDescent="0.3">
      <c r="A42" s="26"/>
      <c r="B42" s="22" t="s">
        <v>1</v>
      </c>
      <c r="C42" s="24"/>
      <c r="D42" s="22" t="s">
        <v>117</v>
      </c>
      <c r="E42" s="24"/>
      <c r="F42" s="22" t="s">
        <v>118</v>
      </c>
      <c r="G42" s="24"/>
      <c r="H42" s="22" t="s">
        <v>136</v>
      </c>
      <c r="I42" s="24"/>
      <c r="J42" s="22" t="s">
        <v>138</v>
      </c>
      <c r="K42" s="24"/>
      <c r="L42" s="22" t="s">
        <v>139</v>
      </c>
      <c r="M42" s="24"/>
      <c r="N42" s="22" t="s">
        <v>140</v>
      </c>
      <c r="O42" s="24"/>
      <c r="P42" s="22" t="s">
        <v>2</v>
      </c>
      <c r="Q42" s="23"/>
      <c r="R42" s="24"/>
    </row>
    <row r="43" spans="1:18" ht="19.5" customHeight="1" thickBot="1" x14ac:dyDescent="0.3">
      <c r="A43" s="27"/>
      <c r="B43" s="6" t="s">
        <v>3</v>
      </c>
      <c r="C43" s="6" t="s">
        <v>4</v>
      </c>
      <c r="D43" s="6" t="s">
        <v>3</v>
      </c>
      <c r="E43" s="6" t="s">
        <v>4</v>
      </c>
      <c r="F43" s="18" t="s">
        <v>3</v>
      </c>
      <c r="G43" s="18" t="s">
        <v>4</v>
      </c>
      <c r="H43" s="18" t="s">
        <v>3</v>
      </c>
      <c r="I43" s="18" t="s">
        <v>4</v>
      </c>
      <c r="J43" s="18" t="s">
        <v>3</v>
      </c>
      <c r="K43" s="18" t="s">
        <v>4</v>
      </c>
      <c r="L43" s="18" t="s">
        <v>3</v>
      </c>
      <c r="M43" s="18" t="s">
        <v>4</v>
      </c>
      <c r="N43" s="18" t="s">
        <v>3</v>
      </c>
      <c r="O43" s="18" t="s">
        <v>4</v>
      </c>
      <c r="P43" s="6" t="s">
        <v>3</v>
      </c>
      <c r="Q43" s="6" t="s">
        <v>4</v>
      </c>
      <c r="R43" s="6" t="s">
        <v>5</v>
      </c>
    </row>
    <row r="44" spans="1:18" ht="19.5" hidden="1" customHeight="1" thickBot="1" x14ac:dyDescent="0.3">
      <c r="A44" s="7" t="s">
        <v>37</v>
      </c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6"/>
      <c r="Q44" s="6"/>
      <c r="R44" s="6"/>
    </row>
    <row r="45" spans="1:18" ht="19.5" hidden="1" customHeight="1" thickBot="1" x14ac:dyDescent="0.3">
      <c r="A45" s="7" t="s">
        <v>38</v>
      </c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6"/>
      <c r="Q45" s="6"/>
      <c r="R45" s="6"/>
    </row>
    <row r="46" spans="1:18" ht="19.5" hidden="1" customHeight="1" thickBot="1" x14ac:dyDescent="0.3">
      <c r="A46" s="7" t="s">
        <v>39</v>
      </c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6"/>
      <c r="Q46" s="6"/>
      <c r="R46" s="6"/>
    </row>
    <row r="47" spans="1:18" ht="20.100000000000001" customHeight="1" thickBot="1" x14ac:dyDescent="0.3">
      <c r="A47" s="7" t="s">
        <v>22</v>
      </c>
      <c r="B47" s="8">
        <v>0</v>
      </c>
      <c r="C47" s="8">
        <v>0</v>
      </c>
      <c r="D47" s="8">
        <v>0</v>
      </c>
      <c r="E47" s="8">
        <v>0</v>
      </c>
      <c r="F47" s="8">
        <v>0</v>
      </c>
      <c r="G47" s="8">
        <v>0</v>
      </c>
      <c r="H47" s="8">
        <v>0</v>
      </c>
      <c r="I47" s="8">
        <v>0</v>
      </c>
      <c r="J47" s="8">
        <v>0</v>
      </c>
      <c r="K47" s="8">
        <v>0</v>
      </c>
      <c r="L47" s="8">
        <v>0</v>
      </c>
      <c r="M47" s="8">
        <v>0</v>
      </c>
      <c r="N47" s="8">
        <v>0</v>
      </c>
      <c r="O47" s="8">
        <v>0</v>
      </c>
      <c r="P47" s="8">
        <v>0</v>
      </c>
      <c r="Q47" s="8">
        <v>0</v>
      </c>
      <c r="R47" s="12">
        <v>0</v>
      </c>
    </row>
    <row r="48" spans="1:18" ht="18.75" customHeight="1" thickBot="1" x14ac:dyDescent="0.3">
      <c r="A48" s="7" t="s">
        <v>23</v>
      </c>
      <c r="B48" s="8">
        <v>450</v>
      </c>
      <c r="C48" s="8">
        <v>570</v>
      </c>
      <c r="D48" s="8">
        <v>450</v>
      </c>
      <c r="E48" s="8">
        <v>522</v>
      </c>
      <c r="F48" s="8">
        <v>450</v>
      </c>
      <c r="G48" s="8">
        <v>523</v>
      </c>
      <c r="H48" s="8">
        <v>450</v>
      </c>
      <c r="I48" s="8">
        <v>498</v>
      </c>
      <c r="J48" s="8">
        <v>450</v>
      </c>
      <c r="K48" s="8">
        <v>461</v>
      </c>
      <c r="L48" s="8">
        <v>450</v>
      </c>
      <c r="M48" s="8">
        <v>498</v>
      </c>
      <c r="N48" s="8">
        <v>450</v>
      </c>
      <c r="O48" s="8">
        <v>329</v>
      </c>
      <c r="P48" s="8">
        <v>3150</v>
      </c>
      <c r="Q48" s="8">
        <v>3401</v>
      </c>
      <c r="R48" s="12">
        <f t="shared" ref="R48:R75" si="17">(Q48-P48)/P48</f>
        <v>7.9682539682539688E-2</v>
      </c>
    </row>
    <row r="49" spans="1:18" ht="19.5" hidden="1" customHeight="1" thickBot="1" x14ac:dyDescent="0.3">
      <c r="A49" s="7" t="s">
        <v>40</v>
      </c>
      <c r="B49" s="8"/>
      <c r="C49" s="8"/>
      <c r="D49" s="8"/>
      <c r="E49" s="8"/>
      <c r="F49" s="8"/>
      <c r="G49" s="8">
        <v>0</v>
      </c>
      <c r="H49" s="8"/>
      <c r="I49" s="8"/>
      <c r="J49" s="8"/>
      <c r="K49" s="8"/>
      <c r="L49" s="8"/>
      <c r="M49" s="8"/>
      <c r="N49" s="8"/>
      <c r="O49" s="8"/>
      <c r="P49" s="6">
        <v>0</v>
      </c>
      <c r="Q49" s="6">
        <v>0</v>
      </c>
      <c r="R49" s="9" t="e">
        <f t="shared" si="17"/>
        <v>#DIV/0!</v>
      </c>
    </row>
    <row r="50" spans="1:18" ht="20.100000000000001" customHeight="1" thickBot="1" x14ac:dyDescent="0.3">
      <c r="A50" s="13" t="s">
        <v>24</v>
      </c>
      <c r="B50" s="6">
        <f t="shared" ref="B50:I50" si="18">SUM(B47:B49)</f>
        <v>450</v>
      </c>
      <c r="C50" s="6">
        <f t="shared" si="18"/>
        <v>570</v>
      </c>
      <c r="D50" s="6">
        <f t="shared" si="18"/>
        <v>450</v>
      </c>
      <c r="E50" s="6">
        <f t="shared" si="18"/>
        <v>522</v>
      </c>
      <c r="F50" s="6">
        <f t="shared" ref="F50" si="19">SUM(F47:F49)</f>
        <v>450</v>
      </c>
      <c r="G50" s="6">
        <f t="shared" si="18"/>
        <v>523</v>
      </c>
      <c r="H50" s="6">
        <f t="shared" ref="H50:N50" si="20">SUM(H47:H49)</f>
        <v>450</v>
      </c>
      <c r="I50" s="6">
        <f t="shared" si="18"/>
        <v>498</v>
      </c>
      <c r="J50" s="6">
        <f t="shared" ref="J50" si="21">SUM(J47:J49)</f>
        <v>450</v>
      </c>
      <c r="K50" s="6">
        <f t="shared" ref="K50:O50" si="22">SUM(K47:K49)</f>
        <v>461</v>
      </c>
      <c r="L50" s="6">
        <f t="shared" si="22"/>
        <v>450</v>
      </c>
      <c r="M50" s="6">
        <f t="shared" ref="M50" si="23">SUM(M47:M49)</f>
        <v>498</v>
      </c>
      <c r="N50" s="6">
        <f t="shared" si="20"/>
        <v>450</v>
      </c>
      <c r="O50" s="6">
        <f t="shared" si="22"/>
        <v>329</v>
      </c>
      <c r="P50" s="11">
        <f>SUM(P48:P49)</f>
        <v>3150</v>
      </c>
      <c r="Q50" s="11">
        <f>SUM(Q48:Q49)</f>
        <v>3401</v>
      </c>
      <c r="R50" s="9">
        <f t="shared" si="17"/>
        <v>7.9682539682539688E-2</v>
      </c>
    </row>
    <row r="51" spans="1:18" ht="20.100000000000001" customHeight="1" thickBot="1" x14ac:dyDescent="0.3">
      <c r="A51" s="7" t="s">
        <v>26</v>
      </c>
      <c r="B51" s="8">
        <v>20</v>
      </c>
      <c r="C51" s="8">
        <v>21</v>
      </c>
      <c r="D51" s="8">
        <v>20</v>
      </c>
      <c r="E51" s="8">
        <v>16</v>
      </c>
      <c r="F51" s="8">
        <v>20</v>
      </c>
      <c r="G51" s="8">
        <v>10</v>
      </c>
      <c r="H51" s="8">
        <v>20</v>
      </c>
      <c r="I51" s="8">
        <v>20</v>
      </c>
      <c r="J51" s="8">
        <v>20</v>
      </c>
      <c r="K51" s="8">
        <v>18</v>
      </c>
      <c r="L51" s="8">
        <v>20</v>
      </c>
      <c r="M51" s="8">
        <v>21</v>
      </c>
      <c r="N51" s="8">
        <v>20</v>
      </c>
      <c r="O51" s="8">
        <v>14</v>
      </c>
      <c r="P51" s="8">
        <v>140</v>
      </c>
      <c r="Q51" s="8">
        <v>120</v>
      </c>
      <c r="R51" s="12">
        <f t="shared" si="17"/>
        <v>-0.14285714285714285</v>
      </c>
    </row>
    <row r="52" spans="1:18" ht="20.100000000000001" customHeight="1" thickBot="1" x14ac:dyDescent="0.3">
      <c r="A52" s="7" t="s">
        <v>27</v>
      </c>
      <c r="B52" s="8">
        <v>80</v>
      </c>
      <c r="C52" s="8">
        <v>123</v>
      </c>
      <c r="D52" s="8">
        <v>80</v>
      </c>
      <c r="E52" s="8">
        <v>76</v>
      </c>
      <c r="F52" s="8">
        <v>80</v>
      </c>
      <c r="G52" s="8">
        <v>102</v>
      </c>
      <c r="H52" s="8">
        <v>80</v>
      </c>
      <c r="I52" s="8">
        <v>103</v>
      </c>
      <c r="J52" s="8">
        <v>80</v>
      </c>
      <c r="K52" s="8">
        <v>86</v>
      </c>
      <c r="L52" s="8">
        <v>80</v>
      </c>
      <c r="M52" s="8">
        <v>66</v>
      </c>
      <c r="N52" s="8">
        <v>80</v>
      </c>
      <c r="O52" s="8">
        <v>61</v>
      </c>
      <c r="P52" s="8">
        <v>560</v>
      </c>
      <c r="Q52" s="8">
        <v>617</v>
      </c>
      <c r="R52" s="12">
        <f t="shared" si="17"/>
        <v>0.10178571428571428</v>
      </c>
    </row>
    <row r="53" spans="1:18" ht="20.100000000000001" customHeight="1" thickBot="1" x14ac:dyDescent="0.3">
      <c r="A53" s="7" t="s">
        <v>28</v>
      </c>
      <c r="B53" s="8">
        <v>0</v>
      </c>
      <c r="C53" s="8">
        <v>0</v>
      </c>
      <c r="D53" s="8">
        <v>0</v>
      </c>
      <c r="E53" s="8">
        <v>0</v>
      </c>
      <c r="F53" s="8">
        <v>0</v>
      </c>
      <c r="G53" s="8">
        <v>0</v>
      </c>
      <c r="H53" s="8">
        <v>0</v>
      </c>
      <c r="I53" s="8">
        <v>0</v>
      </c>
      <c r="J53" s="8">
        <v>0</v>
      </c>
      <c r="K53" s="8">
        <v>0</v>
      </c>
      <c r="L53" s="8">
        <v>0</v>
      </c>
      <c r="M53" s="8">
        <v>0</v>
      </c>
      <c r="N53" s="8">
        <v>0</v>
      </c>
      <c r="O53" s="8">
        <v>0</v>
      </c>
      <c r="P53" s="8">
        <v>0</v>
      </c>
      <c r="Q53" s="8">
        <v>0</v>
      </c>
      <c r="R53" s="8">
        <f>H53+F53+D53+N53</f>
        <v>0</v>
      </c>
    </row>
    <row r="54" spans="1:18" ht="20.100000000000001" customHeight="1" thickBot="1" x14ac:dyDescent="0.3">
      <c r="A54" s="7" t="s">
        <v>29</v>
      </c>
      <c r="B54" s="8">
        <v>200</v>
      </c>
      <c r="C54" s="8">
        <v>229</v>
      </c>
      <c r="D54" s="8">
        <v>200</v>
      </c>
      <c r="E54" s="8">
        <v>208</v>
      </c>
      <c r="F54" s="8">
        <v>200</v>
      </c>
      <c r="G54" s="8">
        <v>128</v>
      </c>
      <c r="H54" s="8">
        <v>200</v>
      </c>
      <c r="I54" s="8">
        <v>251</v>
      </c>
      <c r="J54" s="8">
        <v>200</v>
      </c>
      <c r="K54" s="8">
        <v>236</v>
      </c>
      <c r="L54" s="8">
        <v>200</v>
      </c>
      <c r="M54" s="8">
        <v>150</v>
      </c>
      <c r="N54" s="8">
        <v>200</v>
      </c>
      <c r="O54" s="8">
        <v>326</v>
      </c>
      <c r="P54" s="8">
        <v>1400</v>
      </c>
      <c r="Q54" s="8">
        <v>1528</v>
      </c>
      <c r="R54" s="12">
        <f t="shared" si="17"/>
        <v>9.1428571428571428E-2</v>
      </c>
    </row>
    <row r="55" spans="1:18" ht="18" customHeight="1" thickBot="1" x14ac:dyDescent="0.3">
      <c r="A55" s="13" t="s">
        <v>25</v>
      </c>
      <c r="B55" s="6">
        <f t="shared" ref="B55:I55" si="24">SUM(B51:B54)</f>
        <v>300</v>
      </c>
      <c r="C55" s="6">
        <f t="shared" si="24"/>
        <v>373</v>
      </c>
      <c r="D55" s="6">
        <f t="shared" si="24"/>
        <v>300</v>
      </c>
      <c r="E55" s="6">
        <f t="shared" si="24"/>
        <v>300</v>
      </c>
      <c r="F55" s="6">
        <f t="shared" ref="F55" si="25">SUM(F51:F54)</f>
        <v>300</v>
      </c>
      <c r="G55" s="6">
        <f t="shared" si="24"/>
        <v>240</v>
      </c>
      <c r="H55" s="6">
        <f t="shared" ref="H55:N55" si="26">SUM(H51:H54)</f>
        <v>300</v>
      </c>
      <c r="I55" s="6">
        <f t="shared" si="24"/>
        <v>374</v>
      </c>
      <c r="J55" s="6">
        <f t="shared" ref="J55" si="27">SUM(J51:J54)</f>
        <v>300</v>
      </c>
      <c r="K55" s="6">
        <f t="shared" ref="K55:O55" si="28">SUM(K51:K54)</f>
        <v>340</v>
      </c>
      <c r="L55" s="6">
        <f t="shared" si="28"/>
        <v>300</v>
      </c>
      <c r="M55" s="6">
        <f t="shared" ref="M55" si="29">SUM(M51:M54)</f>
        <v>237</v>
      </c>
      <c r="N55" s="6">
        <f t="shared" si="26"/>
        <v>300</v>
      </c>
      <c r="O55" s="6">
        <f t="shared" si="28"/>
        <v>401</v>
      </c>
      <c r="P55" s="11">
        <f>SUM(P51:P54)</f>
        <v>2100</v>
      </c>
      <c r="Q55" s="11">
        <f>SUM(Q51:Q54)</f>
        <v>2265</v>
      </c>
      <c r="R55" s="9">
        <f t="shared" si="17"/>
        <v>7.857142857142857E-2</v>
      </c>
    </row>
    <row r="56" spans="1:18" ht="0.75" hidden="1" customHeight="1" thickBot="1" x14ac:dyDescent="0.3">
      <c r="A56" s="7" t="s">
        <v>41</v>
      </c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6"/>
      <c r="Q56" s="6"/>
      <c r="R56" s="9" t="e">
        <f t="shared" si="17"/>
        <v>#DIV/0!</v>
      </c>
    </row>
    <row r="57" spans="1:18" ht="19.5" hidden="1" customHeight="1" thickBot="1" x14ac:dyDescent="0.3">
      <c r="A57" s="7" t="s">
        <v>42</v>
      </c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6"/>
      <c r="Q57" s="6"/>
      <c r="R57" s="9" t="e">
        <f t="shared" si="17"/>
        <v>#DIV/0!</v>
      </c>
    </row>
    <row r="58" spans="1:18" ht="19.5" hidden="1" customHeight="1" thickBot="1" x14ac:dyDescent="0.3">
      <c r="A58" s="7" t="s">
        <v>43</v>
      </c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6"/>
      <c r="Q58" s="6"/>
      <c r="R58" s="9" t="e">
        <f t="shared" si="17"/>
        <v>#DIV/0!</v>
      </c>
    </row>
    <row r="59" spans="1:18" ht="19.5" hidden="1" customHeight="1" thickBot="1" x14ac:dyDescent="0.3">
      <c r="A59" s="13" t="s">
        <v>42</v>
      </c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9" t="e">
        <f t="shared" si="17"/>
        <v>#DIV/0!</v>
      </c>
    </row>
    <row r="60" spans="1:18" ht="19.5" hidden="1" customHeight="1" thickBot="1" x14ac:dyDescent="0.3">
      <c r="A60" s="7" t="s">
        <v>44</v>
      </c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6"/>
      <c r="Q60" s="6"/>
      <c r="R60" s="9" t="e">
        <f t="shared" si="17"/>
        <v>#DIV/0!</v>
      </c>
    </row>
    <row r="61" spans="1:18" ht="19.5" hidden="1" customHeight="1" thickBot="1" x14ac:dyDescent="0.3">
      <c r="A61" s="7" t="s">
        <v>45</v>
      </c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6"/>
      <c r="Q61" s="6"/>
      <c r="R61" s="9" t="e">
        <f t="shared" si="17"/>
        <v>#DIV/0!</v>
      </c>
    </row>
    <row r="62" spans="1:18" ht="19.5" hidden="1" customHeight="1" thickBot="1" x14ac:dyDescent="0.3">
      <c r="A62" s="13" t="s">
        <v>46</v>
      </c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9" t="e">
        <f t="shared" si="17"/>
        <v>#DIV/0!</v>
      </c>
    </row>
    <row r="63" spans="1:18" ht="19.5" hidden="1" customHeight="1" thickBot="1" x14ac:dyDescent="0.3">
      <c r="A63" s="7" t="s">
        <v>47</v>
      </c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6"/>
      <c r="Q63" s="6"/>
      <c r="R63" s="9" t="e">
        <f t="shared" si="17"/>
        <v>#DIV/0!</v>
      </c>
    </row>
    <row r="64" spans="1:18" ht="19.5" hidden="1" customHeight="1" thickBot="1" x14ac:dyDescent="0.3">
      <c r="A64" s="7" t="s">
        <v>48</v>
      </c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6"/>
      <c r="Q64" s="6"/>
      <c r="R64" s="9" t="e">
        <f t="shared" si="17"/>
        <v>#DIV/0!</v>
      </c>
    </row>
    <row r="65" spans="1:18" ht="19.5" hidden="1" customHeight="1" thickBot="1" x14ac:dyDescent="0.3">
      <c r="A65" s="7" t="s">
        <v>49</v>
      </c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6"/>
      <c r="Q65" s="6"/>
      <c r="R65" s="9" t="e">
        <f t="shared" si="17"/>
        <v>#DIV/0!</v>
      </c>
    </row>
    <row r="66" spans="1:18" ht="19.5" hidden="1" customHeight="1" thickBot="1" x14ac:dyDescent="0.3">
      <c r="A66" s="7" t="s">
        <v>50</v>
      </c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6"/>
      <c r="Q66" s="6"/>
      <c r="R66" s="9" t="e">
        <f t="shared" si="17"/>
        <v>#DIV/0!</v>
      </c>
    </row>
    <row r="67" spans="1:18" ht="20.100000000000001" customHeight="1" thickBot="1" x14ac:dyDescent="0.3">
      <c r="A67" s="7" t="s">
        <v>51</v>
      </c>
      <c r="B67" s="8">
        <v>31</v>
      </c>
      <c r="C67" s="8">
        <v>46</v>
      </c>
      <c r="D67" s="8">
        <v>31</v>
      </c>
      <c r="E67" s="8">
        <v>44</v>
      </c>
      <c r="F67" s="8">
        <v>31</v>
      </c>
      <c r="G67" s="8">
        <v>45</v>
      </c>
      <c r="H67" s="8">
        <v>31</v>
      </c>
      <c r="I67" s="8">
        <v>24</v>
      </c>
      <c r="J67" s="8">
        <v>31</v>
      </c>
      <c r="K67" s="8">
        <v>29</v>
      </c>
      <c r="L67" s="8">
        <v>31</v>
      </c>
      <c r="M67" s="8">
        <v>41</v>
      </c>
      <c r="N67" s="8">
        <v>31</v>
      </c>
      <c r="O67" s="8">
        <v>47</v>
      </c>
      <c r="P67" s="8">
        <v>217</v>
      </c>
      <c r="Q67" s="8">
        <v>276</v>
      </c>
      <c r="R67" s="12">
        <f t="shared" si="17"/>
        <v>0.27188940092165897</v>
      </c>
    </row>
    <row r="68" spans="1:18" ht="18" customHeight="1" thickBot="1" x14ac:dyDescent="0.3">
      <c r="A68" s="13" t="s">
        <v>52</v>
      </c>
      <c r="B68" s="6">
        <f t="shared" ref="B68:E68" si="30">SUM(B67)</f>
        <v>31</v>
      </c>
      <c r="C68" s="6">
        <f t="shared" si="30"/>
        <v>46</v>
      </c>
      <c r="D68" s="6">
        <f t="shared" si="30"/>
        <v>31</v>
      </c>
      <c r="E68" s="6">
        <f t="shared" si="30"/>
        <v>44</v>
      </c>
      <c r="F68" s="6">
        <f t="shared" ref="F68:G68" si="31">SUM(F67)</f>
        <v>31</v>
      </c>
      <c r="G68" s="6">
        <f t="shared" si="31"/>
        <v>45</v>
      </c>
      <c r="H68" s="6">
        <f t="shared" ref="H68:M68" si="32">SUM(H67)</f>
        <v>31</v>
      </c>
      <c r="I68" s="6">
        <f t="shared" si="32"/>
        <v>24</v>
      </c>
      <c r="J68" s="6">
        <f t="shared" si="32"/>
        <v>31</v>
      </c>
      <c r="K68" s="6">
        <f t="shared" si="32"/>
        <v>29</v>
      </c>
      <c r="L68" s="6">
        <f t="shared" si="32"/>
        <v>31</v>
      </c>
      <c r="M68" s="6">
        <f t="shared" si="32"/>
        <v>41</v>
      </c>
      <c r="N68" s="6">
        <f t="shared" ref="N68:O68" si="33">SUM(N67)</f>
        <v>31</v>
      </c>
      <c r="O68" s="6">
        <f t="shared" si="33"/>
        <v>47</v>
      </c>
      <c r="P68" s="11">
        <f>SUM(P64:P67)</f>
        <v>217</v>
      </c>
      <c r="Q68" s="11">
        <f>SUM(Q64:Q67)</f>
        <v>276</v>
      </c>
      <c r="R68" s="9">
        <f t="shared" si="17"/>
        <v>0.27188940092165897</v>
      </c>
    </row>
    <row r="69" spans="1:18" ht="19.5" hidden="1" customHeight="1" thickBot="1" x14ac:dyDescent="0.3">
      <c r="A69" s="7" t="s">
        <v>53</v>
      </c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6"/>
      <c r="Q69" s="6"/>
      <c r="R69" s="9" t="e">
        <f t="shared" si="17"/>
        <v>#DIV/0!</v>
      </c>
    </row>
    <row r="70" spans="1:18" ht="19.5" hidden="1" customHeight="1" thickBot="1" x14ac:dyDescent="0.3">
      <c r="A70" s="7" t="s">
        <v>54</v>
      </c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6"/>
      <c r="Q70" s="6"/>
      <c r="R70" s="9" t="e">
        <f t="shared" si="17"/>
        <v>#DIV/0!</v>
      </c>
    </row>
    <row r="71" spans="1:18" ht="30.75" thickBot="1" x14ac:dyDescent="0.3">
      <c r="A71" s="7" t="s">
        <v>55</v>
      </c>
      <c r="B71" s="8">
        <v>200</v>
      </c>
      <c r="C71" s="8">
        <v>188</v>
      </c>
      <c r="D71" s="8">
        <v>200</v>
      </c>
      <c r="E71" s="8">
        <v>213</v>
      </c>
      <c r="F71" s="8">
        <v>200</v>
      </c>
      <c r="G71" s="8">
        <v>234</v>
      </c>
      <c r="H71" s="8">
        <v>200</v>
      </c>
      <c r="I71" s="8">
        <v>200</v>
      </c>
      <c r="J71" s="8">
        <v>200</v>
      </c>
      <c r="K71" s="8">
        <v>197</v>
      </c>
      <c r="L71" s="8">
        <v>200</v>
      </c>
      <c r="M71" s="8">
        <v>240</v>
      </c>
      <c r="N71" s="8">
        <v>200</v>
      </c>
      <c r="O71" s="8">
        <v>191</v>
      </c>
      <c r="P71" s="8">
        <v>1400</v>
      </c>
      <c r="Q71" s="8">
        <v>1463</v>
      </c>
      <c r="R71" s="12">
        <f t="shared" si="17"/>
        <v>4.4999999999999998E-2</v>
      </c>
    </row>
    <row r="72" spans="1:18" ht="19.5" hidden="1" customHeight="1" thickBot="1" x14ac:dyDescent="0.3">
      <c r="A72" s="7" t="s">
        <v>56</v>
      </c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12" t="e">
        <f t="shared" si="17"/>
        <v>#DIV/0!</v>
      </c>
    </row>
    <row r="73" spans="1:18" ht="19.5" hidden="1" customHeight="1" thickBot="1" x14ac:dyDescent="0.3">
      <c r="A73" s="7" t="s">
        <v>57</v>
      </c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12" t="e">
        <f t="shared" si="17"/>
        <v>#DIV/0!</v>
      </c>
    </row>
    <row r="74" spans="1:18" ht="20.100000000000001" customHeight="1" thickBot="1" x14ac:dyDescent="0.3">
      <c r="A74" s="7" t="s">
        <v>30</v>
      </c>
      <c r="B74" s="8">
        <v>140</v>
      </c>
      <c r="C74" s="8">
        <v>12</v>
      </c>
      <c r="D74" s="8">
        <v>140</v>
      </c>
      <c r="E74" s="8">
        <v>192</v>
      </c>
      <c r="F74" s="8">
        <v>140</v>
      </c>
      <c r="G74" s="8">
        <v>105</v>
      </c>
      <c r="H74" s="8">
        <v>140</v>
      </c>
      <c r="I74" s="8">
        <v>102</v>
      </c>
      <c r="J74" s="8">
        <v>140</v>
      </c>
      <c r="K74" s="8">
        <v>90</v>
      </c>
      <c r="L74" s="8">
        <v>140</v>
      </c>
      <c r="M74" s="8">
        <v>90</v>
      </c>
      <c r="N74" s="8">
        <v>140</v>
      </c>
      <c r="O74" s="8">
        <v>113</v>
      </c>
      <c r="P74" s="8">
        <v>980</v>
      </c>
      <c r="Q74" s="8">
        <v>704</v>
      </c>
      <c r="R74" s="12">
        <f t="shared" si="17"/>
        <v>-0.28163265306122448</v>
      </c>
    </row>
    <row r="75" spans="1:18" ht="30.75" thickBot="1" x14ac:dyDescent="0.3">
      <c r="A75" s="7" t="s">
        <v>31</v>
      </c>
      <c r="B75" s="8">
        <v>30</v>
      </c>
      <c r="C75" s="8">
        <v>43</v>
      </c>
      <c r="D75" s="8">
        <v>30</v>
      </c>
      <c r="E75" s="8">
        <v>22</v>
      </c>
      <c r="F75" s="8">
        <v>30</v>
      </c>
      <c r="G75" s="8">
        <v>22</v>
      </c>
      <c r="H75" s="8">
        <v>30</v>
      </c>
      <c r="I75" s="8">
        <v>22</v>
      </c>
      <c r="J75" s="8">
        <v>30</v>
      </c>
      <c r="K75" s="8">
        <v>21</v>
      </c>
      <c r="L75" s="8">
        <v>30</v>
      </c>
      <c r="M75" s="8">
        <v>2</v>
      </c>
      <c r="N75" s="8">
        <v>30</v>
      </c>
      <c r="O75" s="8">
        <v>10</v>
      </c>
      <c r="P75" s="8">
        <v>210</v>
      </c>
      <c r="Q75" s="8">
        <v>142</v>
      </c>
      <c r="R75" s="12">
        <f t="shared" si="17"/>
        <v>-0.32380952380952382</v>
      </c>
    </row>
    <row r="76" spans="1:18" ht="18.75" customHeight="1" thickBot="1" x14ac:dyDescent="0.3">
      <c r="A76" s="7" t="s">
        <v>32</v>
      </c>
      <c r="B76" s="8">
        <v>70</v>
      </c>
      <c r="C76" s="8">
        <v>160</v>
      </c>
      <c r="D76" s="8">
        <v>70</v>
      </c>
      <c r="E76" s="8">
        <v>128</v>
      </c>
      <c r="F76" s="8">
        <v>70</v>
      </c>
      <c r="G76" s="8">
        <v>121</v>
      </c>
      <c r="H76" s="8">
        <v>70</v>
      </c>
      <c r="I76" s="8">
        <v>81</v>
      </c>
      <c r="J76" s="8">
        <v>70</v>
      </c>
      <c r="K76" s="8">
        <v>121</v>
      </c>
      <c r="L76" s="8">
        <v>70</v>
      </c>
      <c r="M76" s="8">
        <v>114</v>
      </c>
      <c r="N76" s="8">
        <v>70</v>
      </c>
      <c r="O76" s="8">
        <v>129</v>
      </c>
      <c r="P76" s="8">
        <v>490</v>
      </c>
      <c r="Q76" s="8">
        <v>854</v>
      </c>
      <c r="R76" s="12">
        <f t="shared" ref="R76:R78" si="34">(Q76-P76)/P76</f>
        <v>0.74285714285714288</v>
      </c>
    </row>
    <row r="77" spans="1:18" ht="19.5" hidden="1" customHeight="1" thickBot="1" x14ac:dyDescent="0.3">
      <c r="A77" s="7" t="s">
        <v>58</v>
      </c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9" t="e">
        <f t="shared" si="34"/>
        <v>#DIV/0!</v>
      </c>
    </row>
    <row r="78" spans="1:18" ht="30.75" hidden="1" thickBot="1" x14ac:dyDescent="0.3">
      <c r="A78" s="7" t="s">
        <v>59</v>
      </c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9" t="e">
        <f t="shared" si="34"/>
        <v>#DIV/0!</v>
      </c>
    </row>
    <row r="79" spans="1:18" ht="15.75" thickBot="1" x14ac:dyDescent="0.3">
      <c r="A79" s="13" t="s">
        <v>16</v>
      </c>
      <c r="B79" s="6">
        <f t="shared" ref="B79:D79" si="35">SUM(B71:B78)</f>
        <v>440</v>
      </c>
      <c r="C79" s="6">
        <f t="shared" si="35"/>
        <v>403</v>
      </c>
      <c r="D79" s="6">
        <f t="shared" si="35"/>
        <v>440</v>
      </c>
      <c r="E79" s="6">
        <f t="shared" ref="E79" si="36">SUM(E71:E78)</f>
        <v>555</v>
      </c>
      <c r="F79" s="6">
        <f t="shared" ref="F79:G79" si="37">SUM(F71:F78)</f>
        <v>440</v>
      </c>
      <c r="G79" s="6">
        <f t="shared" si="37"/>
        <v>482</v>
      </c>
      <c r="H79" s="6">
        <f t="shared" ref="H79:M79" si="38">SUM(H71:H78)</f>
        <v>440</v>
      </c>
      <c r="I79" s="6">
        <f t="shared" si="38"/>
        <v>405</v>
      </c>
      <c r="J79" s="6">
        <f t="shared" si="38"/>
        <v>440</v>
      </c>
      <c r="K79" s="6">
        <f t="shared" si="38"/>
        <v>429</v>
      </c>
      <c r="L79" s="6">
        <f t="shared" si="38"/>
        <v>440</v>
      </c>
      <c r="M79" s="6">
        <f t="shared" si="38"/>
        <v>446</v>
      </c>
      <c r="N79" s="6">
        <f t="shared" ref="N79:O79" si="39">SUM(N71:N78)</f>
        <v>440</v>
      </c>
      <c r="O79" s="6">
        <f t="shared" si="39"/>
        <v>443</v>
      </c>
      <c r="P79" s="11">
        <f>SUM(P71:P78)</f>
        <v>3080</v>
      </c>
      <c r="Q79" s="11">
        <f>SUM(Q71:Q78)</f>
        <v>3163</v>
      </c>
      <c r="R79" s="9">
        <f t="shared" ref="R79" si="40">(Q79-P79)/P79</f>
        <v>2.6948051948051947E-2</v>
      </c>
    </row>
    <row r="80" spans="1:18" ht="15.75" thickBot="1" x14ac:dyDescent="0.3">
      <c r="A80" s="7" t="s">
        <v>60</v>
      </c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6"/>
    </row>
    <row r="81" spans="1:18" ht="20.100000000000001" customHeight="1" thickBot="1" x14ac:dyDescent="0.3">
      <c r="A81" s="7" t="s">
        <v>2</v>
      </c>
      <c r="B81" s="6">
        <f t="shared" ref="B81:Q81" si="41">B79+B68+B55+B50</f>
        <v>1221</v>
      </c>
      <c r="C81" s="6">
        <f t="shared" si="41"/>
        <v>1392</v>
      </c>
      <c r="D81" s="6">
        <f t="shared" si="41"/>
        <v>1221</v>
      </c>
      <c r="E81" s="6">
        <f t="shared" ref="E81" si="42">E79+E68+E55+E50</f>
        <v>1421</v>
      </c>
      <c r="F81" s="6">
        <f t="shared" ref="F81:G81" si="43">F79+F68+F55+F50</f>
        <v>1221</v>
      </c>
      <c r="G81" s="6">
        <f t="shared" si="43"/>
        <v>1290</v>
      </c>
      <c r="H81" s="6">
        <f t="shared" ref="H81:M81" si="44">H79+H68+H55+H50</f>
        <v>1221</v>
      </c>
      <c r="I81" s="6">
        <f t="shared" si="44"/>
        <v>1301</v>
      </c>
      <c r="J81" s="6">
        <f t="shared" si="44"/>
        <v>1221</v>
      </c>
      <c r="K81" s="6">
        <f t="shared" si="44"/>
        <v>1259</v>
      </c>
      <c r="L81" s="6">
        <f t="shared" si="44"/>
        <v>1221</v>
      </c>
      <c r="M81" s="6">
        <f t="shared" si="44"/>
        <v>1222</v>
      </c>
      <c r="N81" s="6">
        <f t="shared" ref="N81:O81" si="45">N79+N68+N55+N50</f>
        <v>1221</v>
      </c>
      <c r="O81" s="6">
        <f t="shared" si="45"/>
        <v>1220</v>
      </c>
      <c r="P81" s="6">
        <f t="shared" si="41"/>
        <v>8547</v>
      </c>
      <c r="Q81" s="6">
        <f t="shared" si="41"/>
        <v>9105</v>
      </c>
      <c r="R81" s="9">
        <f t="shared" ref="R81" si="46">(Q81-P81)/P81</f>
        <v>6.5286065286065287E-2</v>
      </c>
    </row>
    <row r="82" spans="1:18" ht="20.100000000000001" customHeight="1" x14ac:dyDescent="0.25">
      <c r="A82" s="2"/>
    </row>
    <row r="83" spans="1:18" ht="20.100000000000001" customHeight="1" thickBot="1" x14ac:dyDescent="0.3">
      <c r="A83" s="25" t="s">
        <v>17</v>
      </c>
      <c r="B83" s="25"/>
      <c r="C83" s="25"/>
      <c r="D83" s="25"/>
      <c r="E83" s="25"/>
      <c r="F83" s="25"/>
      <c r="G83" s="25"/>
      <c r="H83" s="25"/>
      <c r="I83" s="25"/>
      <c r="J83" s="25"/>
      <c r="K83" s="25"/>
      <c r="L83" s="25"/>
      <c r="M83" s="25"/>
      <c r="N83" s="25"/>
      <c r="O83" s="25"/>
      <c r="P83" s="25"/>
      <c r="Q83" s="25"/>
      <c r="R83" s="25"/>
    </row>
    <row r="84" spans="1:18" ht="20.100000000000001" customHeight="1" thickBot="1" x14ac:dyDescent="0.3">
      <c r="A84" s="26"/>
      <c r="B84" s="22" t="s">
        <v>1</v>
      </c>
      <c r="C84" s="24"/>
      <c r="D84" s="22" t="s">
        <v>117</v>
      </c>
      <c r="E84" s="24"/>
      <c r="F84" s="22" t="s">
        <v>118</v>
      </c>
      <c r="G84" s="24"/>
      <c r="H84" s="22" t="s">
        <v>136</v>
      </c>
      <c r="I84" s="24"/>
      <c r="J84" s="22" t="s">
        <v>138</v>
      </c>
      <c r="K84" s="24"/>
      <c r="L84" s="22" t="s">
        <v>139</v>
      </c>
      <c r="M84" s="24"/>
      <c r="N84" s="22" t="s">
        <v>140</v>
      </c>
      <c r="O84" s="24"/>
      <c r="P84" s="22" t="s">
        <v>2</v>
      </c>
      <c r="Q84" s="23"/>
      <c r="R84" s="24"/>
    </row>
    <row r="85" spans="1:18" ht="20.100000000000001" customHeight="1" thickBot="1" x14ac:dyDescent="0.3">
      <c r="A85" s="27"/>
      <c r="B85" s="6" t="s">
        <v>3</v>
      </c>
      <c r="C85" s="6" t="s">
        <v>4</v>
      </c>
      <c r="D85" s="6" t="s">
        <v>3</v>
      </c>
      <c r="E85" s="6" t="s">
        <v>4</v>
      </c>
      <c r="F85" s="18" t="s">
        <v>3</v>
      </c>
      <c r="G85" s="18" t="s">
        <v>4</v>
      </c>
      <c r="H85" s="18" t="s">
        <v>3</v>
      </c>
      <c r="I85" s="18" t="s">
        <v>4</v>
      </c>
      <c r="J85" s="18" t="s">
        <v>3</v>
      </c>
      <c r="K85" s="18" t="s">
        <v>4</v>
      </c>
      <c r="L85" s="18" t="s">
        <v>3</v>
      </c>
      <c r="M85" s="18" t="s">
        <v>4</v>
      </c>
      <c r="N85" s="18" t="s">
        <v>3</v>
      </c>
      <c r="O85" s="18" t="s">
        <v>4</v>
      </c>
      <c r="P85" s="6" t="s">
        <v>3</v>
      </c>
      <c r="Q85" s="6" t="s">
        <v>4</v>
      </c>
      <c r="R85" s="6" t="s">
        <v>5</v>
      </c>
    </row>
    <row r="86" spans="1:18" ht="30.75" thickBot="1" x14ac:dyDescent="0.3">
      <c r="A86" s="7" t="s">
        <v>20</v>
      </c>
      <c r="B86" s="8">
        <v>552</v>
      </c>
      <c r="C86" s="8">
        <v>491</v>
      </c>
      <c r="D86" s="8">
        <v>552</v>
      </c>
      <c r="E86" s="8">
        <v>424</v>
      </c>
      <c r="F86" s="8">
        <v>552</v>
      </c>
      <c r="G86" s="8">
        <v>439</v>
      </c>
      <c r="H86" s="8">
        <v>552</v>
      </c>
      <c r="I86" s="8">
        <v>492</v>
      </c>
      <c r="J86" s="8">
        <v>552</v>
      </c>
      <c r="K86" s="8">
        <v>479</v>
      </c>
      <c r="L86" s="8">
        <v>552</v>
      </c>
      <c r="M86" s="8">
        <v>501</v>
      </c>
      <c r="N86" s="8">
        <v>552</v>
      </c>
      <c r="O86" s="8">
        <v>545</v>
      </c>
      <c r="P86" s="6">
        <v>3864</v>
      </c>
      <c r="Q86" s="6">
        <v>3371</v>
      </c>
      <c r="R86" s="9">
        <f t="shared" ref="R86:R87" si="47">(Q86-P86)/P86</f>
        <v>-0.1275879917184265</v>
      </c>
    </row>
    <row r="87" spans="1:18" ht="30" customHeight="1" thickBot="1" x14ac:dyDescent="0.3">
      <c r="A87" s="7" t="s">
        <v>21</v>
      </c>
      <c r="B87" s="8">
        <v>120</v>
      </c>
      <c r="C87" s="8">
        <v>136</v>
      </c>
      <c r="D87" s="8">
        <v>120</v>
      </c>
      <c r="E87" s="8">
        <v>134</v>
      </c>
      <c r="F87" s="8">
        <v>120</v>
      </c>
      <c r="G87" s="8">
        <v>149</v>
      </c>
      <c r="H87" s="8">
        <v>120</v>
      </c>
      <c r="I87" s="8">
        <v>136</v>
      </c>
      <c r="J87" s="8">
        <v>120</v>
      </c>
      <c r="K87" s="8">
        <v>152</v>
      </c>
      <c r="L87" s="8">
        <v>120</v>
      </c>
      <c r="M87" s="8">
        <v>143</v>
      </c>
      <c r="N87" s="8">
        <v>120</v>
      </c>
      <c r="O87" s="8">
        <v>159</v>
      </c>
      <c r="P87" s="6">
        <v>840</v>
      </c>
      <c r="Q87" s="6">
        <v>1009</v>
      </c>
      <c r="R87" s="9">
        <f t="shared" si="47"/>
        <v>0.2011904761904762</v>
      </c>
    </row>
    <row r="88" spans="1:18" ht="30.75" hidden="1" thickBot="1" x14ac:dyDescent="0.3">
      <c r="A88" s="7" t="s">
        <v>61</v>
      </c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6"/>
      <c r="Q88" s="6"/>
      <c r="R88" s="6"/>
    </row>
    <row r="89" spans="1:18" ht="30.75" hidden="1" thickBot="1" x14ac:dyDescent="0.3">
      <c r="A89" s="7" t="s">
        <v>62</v>
      </c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6"/>
      <c r="Q89" s="6"/>
      <c r="R89" s="6"/>
    </row>
    <row r="90" spans="1:18" ht="15.75" hidden="1" thickBot="1" x14ac:dyDescent="0.3">
      <c r="A90" s="7" t="s">
        <v>63</v>
      </c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6"/>
      <c r="Q90" s="6"/>
      <c r="R90" s="6"/>
    </row>
    <row r="91" spans="1:18" ht="30.75" hidden="1" thickBot="1" x14ac:dyDescent="0.3">
      <c r="A91" s="7" t="s">
        <v>64</v>
      </c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6"/>
      <c r="Q91" s="6"/>
      <c r="R91" s="6"/>
    </row>
    <row r="92" spans="1:18" ht="15.75" hidden="1" thickBot="1" x14ac:dyDescent="0.3">
      <c r="A92" s="7" t="s">
        <v>65</v>
      </c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6"/>
      <c r="Q92" s="6"/>
      <c r="R92" s="6"/>
    </row>
    <row r="93" spans="1:18" ht="19.5" hidden="1" customHeight="1" x14ac:dyDescent="0.25">
      <c r="A93" s="7" t="s">
        <v>66</v>
      </c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6"/>
      <c r="Q93" s="6"/>
      <c r="R93" s="6"/>
    </row>
    <row r="94" spans="1:18" ht="19.5" hidden="1" customHeight="1" x14ac:dyDescent="0.25">
      <c r="A94" s="7" t="s">
        <v>67</v>
      </c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6"/>
      <c r="Q94" s="6"/>
      <c r="R94" s="6"/>
    </row>
    <row r="95" spans="1:18" ht="20.100000000000001" customHeight="1" x14ac:dyDescent="0.25">
      <c r="A95" s="2"/>
    </row>
    <row r="96" spans="1:18" ht="0.75" customHeight="1" thickBot="1" x14ac:dyDescent="0.3">
      <c r="A96" s="25" t="s">
        <v>68</v>
      </c>
      <c r="B96" s="25"/>
      <c r="C96" s="25"/>
      <c r="D96" s="25"/>
      <c r="E96" s="25"/>
      <c r="F96" s="25"/>
      <c r="G96" s="25"/>
      <c r="H96" s="25"/>
      <c r="I96" s="25"/>
      <c r="J96" s="25"/>
      <c r="K96" s="25"/>
      <c r="L96" s="25"/>
      <c r="M96" s="25"/>
      <c r="N96" s="25"/>
      <c r="O96" s="25"/>
      <c r="P96" s="25"/>
      <c r="Q96" s="25"/>
      <c r="R96" s="25"/>
    </row>
    <row r="97" spans="1:18" ht="19.5" hidden="1" customHeight="1" thickBot="1" x14ac:dyDescent="0.3">
      <c r="A97" s="26"/>
      <c r="B97" s="22" t="s">
        <v>1</v>
      </c>
      <c r="C97" s="24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22" t="s">
        <v>2</v>
      </c>
      <c r="Q97" s="23"/>
      <c r="R97" s="24"/>
    </row>
    <row r="98" spans="1:18" ht="19.5" hidden="1" customHeight="1" x14ac:dyDescent="0.25">
      <c r="A98" s="27"/>
      <c r="B98" s="6" t="s">
        <v>3</v>
      </c>
      <c r="C98" s="6" t="s">
        <v>4</v>
      </c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 t="s">
        <v>3</v>
      </c>
      <c r="Q98" s="6" t="s">
        <v>4</v>
      </c>
      <c r="R98" s="6" t="s">
        <v>5</v>
      </c>
    </row>
    <row r="99" spans="1:18" ht="19.5" hidden="1" customHeight="1" x14ac:dyDescent="0.25">
      <c r="A99" s="7" t="s">
        <v>69</v>
      </c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6"/>
      <c r="Q99" s="6"/>
      <c r="R99" s="6"/>
    </row>
    <row r="100" spans="1:18" ht="19.5" hidden="1" customHeight="1" x14ac:dyDescent="0.25">
      <c r="A100" s="7" t="s">
        <v>70</v>
      </c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6"/>
      <c r="Q100" s="6"/>
      <c r="R100" s="6"/>
    </row>
    <row r="101" spans="1:18" ht="19.5" hidden="1" customHeight="1" x14ac:dyDescent="0.25">
      <c r="A101" s="7" t="s">
        <v>2</v>
      </c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6"/>
    </row>
    <row r="102" spans="1:18" ht="18.75" customHeight="1" x14ac:dyDescent="0.25">
      <c r="A102" s="2"/>
    </row>
    <row r="103" spans="1:18" ht="19.5" hidden="1" customHeight="1" x14ac:dyDescent="0.25">
      <c r="A103" s="25" t="s">
        <v>71</v>
      </c>
      <c r="B103" s="25"/>
      <c r="C103" s="25"/>
      <c r="D103" s="25"/>
      <c r="E103" s="25"/>
      <c r="F103" s="25"/>
      <c r="G103" s="25"/>
      <c r="H103" s="25"/>
      <c r="I103" s="25"/>
      <c r="J103" s="25"/>
      <c r="K103" s="25"/>
      <c r="L103" s="25"/>
      <c r="M103" s="25"/>
      <c r="N103" s="25"/>
      <c r="O103" s="25"/>
      <c r="P103" s="25"/>
      <c r="Q103" s="25"/>
      <c r="R103" s="25"/>
    </row>
    <row r="104" spans="1:18" ht="19.5" hidden="1" customHeight="1" x14ac:dyDescent="0.25">
      <c r="A104" s="26"/>
      <c r="B104" s="22" t="s">
        <v>1</v>
      </c>
      <c r="C104" s="24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22" t="s">
        <v>2</v>
      </c>
      <c r="Q104" s="23"/>
      <c r="R104" s="24"/>
    </row>
    <row r="105" spans="1:18" ht="19.5" hidden="1" customHeight="1" x14ac:dyDescent="0.25">
      <c r="A105" s="27"/>
      <c r="B105" s="6" t="s">
        <v>3</v>
      </c>
      <c r="C105" s="6" t="s">
        <v>4</v>
      </c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 t="s">
        <v>3</v>
      </c>
      <c r="Q105" s="6" t="s">
        <v>4</v>
      </c>
      <c r="R105" s="6" t="s">
        <v>5</v>
      </c>
    </row>
    <row r="106" spans="1:18" ht="19.5" hidden="1" customHeight="1" x14ac:dyDescent="0.25">
      <c r="A106" s="7" t="s">
        <v>6</v>
      </c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6"/>
      <c r="Q106" s="6"/>
      <c r="R106" s="6"/>
    </row>
    <row r="107" spans="1:18" ht="19.5" hidden="1" customHeight="1" x14ac:dyDescent="0.25">
      <c r="A107" s="7" t="s">
        <v>7</v>
      </c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6"/>
      <c r="Q107" s="6"/>
      <c r="R107" s="6"/>
    </row>
    <row r="108" spans="1:18" ht="19.5" hidden="1" customHeight="1" x14ac:dyDescent="0.25">
      <c r="A108" s="7" t="s">
        <v>8</v>
      </c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6"/>
      <c r="Q108" s="6"/>
      <c r="R108" s="6"/>
    </row>
    <row r="109" spans="1:18" ht="20.100000000000001" customHeight="1" x14ac:dyDescent="0.25">
      <c r="A109" s="2"/>
    </row>
    <row r="110" spans="1:18" ht="20.100000000000001" customHeight="1" thickBot="1" x14ac:dyDescent="0.3">
      <c r="A110" s="25" t="s">
        <v>19</v>
      </c>
      <c r="B110" s="25"/>
      <c r="C110" s="25"/>
      <c r="D110" s="25"/>
      <c r="E110" s="25"/>
      <c r="F110" s="25"/>
      <c r="G110" s="25"/>
      <c r="H110" s="25"/>
      <c r="I110" s="25"/>
      <c r="J110" s="25"/>
      <c r="K110" s="25"/>
      <c r="L110" s="25"/>
      <c r="M110" s="25"/>
      <c r="N110" s="25"/>
      <c r="O110" s="25"/>
      <c r="P110" s="25"/>
      <c r="Q110" s="25"/>
      <c r="R110" s="25"/>
    </row>
    <row r="111" spans="1:18" ht="20.100000000000001" customHeight="1" thickBot="1" x14ac:dyDescent="0.3">
      <c r="A111" s="26"/>
      <c r="B111" s="22" t="s">
        <v>1</v>
      </c>
      <c r="C111" s="24"/>
      <c r="D111" s="22" t="s">
        <v>117</v>
      </c>
      <c r="E111" s="24"/>
      <c r="F111" s="22" t="s">
        <v>118</v>
      </c>
      <c r="G111" s="24"/>
      <c r="H111" s="22" t="s">
        <v>136</v>
      </c>
      <c r="I111" s="24"/>
      <c r="J111" s="22" t="s">
        <v>138</v>
      </c>
      <c r="K111" s="24"/>
      <c r="L111" s="22" t="s">
        <v>139</v>
      </c>
      <c r="M111" s="24"/>
      <c r="N111" s="22" t="s">
        <v>140</v>
      </c>
      <c r="O111" s="24"/>
      <c r="P111" s="22" t="s">
        <v>2</v>
      </c>
      <c r="Q111" s="23"/>
      <c r="R111" s="24"/>
    </row>
    <row r="112" spans="1:18" ht="20.100000000000001" customHeight="1" thickBot="1" x14ac:dyDescent="0.3">
      <c r="A112" s="27"/>
      <c r="B112" s="6" t="s">
        <v>3</v>
      </c>
      <c r="C112" s="6" t="s">
        <v>4</v>
      </c>
      <c r="D112" s="6" t="s">
        <v>3</v>
      </c>
      <c r="E112" s="6" t="s">
        <v>4</v>
      </c>
      <c r="F112" s="18" t="s">
        <v>3</v>
      </c>
      <c r="G112" s="18" t="s">
        <v>4</v>
      </c>
      <c r="H112" s="18" t="s">
        <v>3</v>
      </c>
      <c r="I112" s="18" t="s">
        <v>4</v>
      </c>
      <c r="J112" s="18" t="s">
        <v>3</v>
      </c>
      <c r="K112" s="18" t="s">
        <v>4</v>
      </c>
      <c r="L112" s="18" t="s">
        <v>3</v>
      </c>
      <c r="M112" s="18" t="s">
        <v>4</v>
      </c>
      <c r="N112" s="18" t="s">
        <v>3</v>
      </c>
      <c r="O112" s="18" t="s">
        <v>4</v>
      </c>
      <c r="P112" s="6" t="s">
        <v>3</v>
      </c>
      <c r="Q112" s="6" t="s">
        <v>4</v>
      </c>
      <c r="R112" s="6" t="s">
        <v>5</v>
      </c>
    </row>
    <row r="113" spans="1:18" ht="20.100000000000001" customHeight="1" thickBot="1" x14ac:dyDescent="0.3">
      <c r="A113" s="7" t="s">
        <v>10</v>
      </c>
      <c r="B113" s="8">
        <v>300</v>
      </c>
      <c r="C113" s="8">
        <v>312</v>
      </c>
      <c r="D113" s="8">
        <v>300</v>
      </c>
      <c r="E113" s="8">
        <v>336</v>
      </c>
      <c r="F113" s="8">
        <v>300</v>
      </c>
      <c r="G113" s="8">
        <v>348</v>
      </c>
      <c r="H113" s="8">
        <v>300</v>
      </c>
      <c r="I113" s="8">
        <v>336</v>
      </c>
      <c r="J113" s="8">
        <v>300</v>
      </c>
      <c r="K113" s="8">
        <v>402</v>
      </c>
      <c r="L113" s="8">
        <v>300</v>
      </c>
      <c r="M113" s="8">
        <v>375</v>
      </c>
      <c r="N113" s="8">
        <v>300</v>
      </c>
      <c r="O113" s="8">
        <v>435</v>
      </c>
      <c r="P113" s="6">
        <f>B113*7</f>
        <v>2100</v>
      </c>
      <c r="Q113" s="6">
        <v>2544</v>
      </c>
      <c r="R113" s="9">
        <f t="shared" ref="R113" si="48">(Q113-P113)/P113</f>
        <v>0.21142857142857144</v>
      </c>
    </row>
    <row r="114" spans="1:18" ht="20.100000000000001" customHeight="1" thickBot="1" x14ac:dyDescent="0.3">
      <c r="A114" s="7" t="s">
        <v>11</v>
      </c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6"/>
      <c r="Q114" s="6"/>
      <c r="R114" s="6"/>
    </row>
    <row r="115" spans="1:18" ht="14.25" customHeight="1" x14ac:dyDescent="0.25">
      <c r="A115" s="2"/>
    </row>
    <row r="116" spans="1:18" ht="15.75" hidden="1" thickBot="1" x14ac:dyDescent="0.3">
      <c r="A116" s="25" t="s">
        <v>72</v>
      </c>
      <c r="B116" s="25"/>
      <c r="C116" s="25"/>
      <c r="D116" s="25"/>
      <c r="E116" s="25"/>
      <c r="F116" s="25"/>
      <c r="G116" s="25"/>
      <c r="H116" s="25"/>
      <c r="I116" s="25"/>
      <c r="J116" s="25"/>
      <c r="K116" s="25"/>
      <c r="L116" s="25"/>
      <c r="M116" s="25"/>
      <c r="N116" s="25"/>
      <c r="O116" s="25"/>
      <c r="P116" s="25"/>
      <c r="Q116" s="25"/>
      <c r="R116" s="25"/>
    </row>
    <row r="117" spans="1:18" ht="15.75" hidden="1" thickBot="1" x14ac:dyDescent="0.3">
      <c r="A117" s="26"/>
      <c r="B117" s="22" t="s">
        <v>1</v>
      </c>
      <c r="C117" s="24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22" t="s">
        <v>2</v>
      </c>
      <c r="Q117" s="23"/>
      <c r="R117" s="24"/>
    </row>
    <row r="118" spans="1:18" ht="15.75" hidden="1" thickBot="1" x14ac:dyDescent="0.3">
      <c r="A118" s="27"/>
      <c r="B118" s="6" t="s">
        <v>3</v>
      </c>
      <c r="C118" s="6" t="s">
        <v>4</v>
      </c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 t="s">
        <v>3</v>
      </c>
      <c r="Q118" s="6" t="s">
        <v>4</v>
      </c>
      <c r="R118" s="6" t="s">
        <v>5</v>
      </c>
    </row>
    <row r="119" spans="1:18" ht="15.75" hidden="1" thickBot="1" x14ac:dyDescent="0.3">
      <c r="A119" s="7" t="s">
        <v>73</v>
      </c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6"/>
      <c r="Q119" s="6"/>
      <c r="R119" s="6"/>
    </row>
    <row r="120" spans="1:18" ht="15.75" hidden="1" thickBot="1" x14ac:dyDescent="0.3">
      <c r="A120" s="7" t="s">
        <v>74</v>
      </c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6"/>
      <c r="Q120" s="6"/>
      <c r="R120" s="6"/>
    </row>
    <row r="121" spans="1:18" ht="15.75" hidden="1" thickBot="1" x14ac:dyDescent="0.3">
      <c r="A121" s="7" t="s">
        <v>75</v>
      </c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6"/>
      <c r="Q121" s="6"/>
      <c r="R121" s="6"/>
    </row>
    <row r="122" spans="1:18" ht="15.75" hidden="1" thickBot="1" x14ac:dyDescent="0.3">
      <c r="A122" s="7" t="s">
        <v>48</v>
      </c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6"/>
      <c r="Q122" s="6"/>
      <c r="R122" s="6"/>
    </row>
    <row r="123" spans="1:18" ht="15.75" hidden="1" thickBot="1" x14ac:dyDescent="0.3">
      <c r="A123" s="7" t="s">
        <v>76</v>
      </c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6"/>
      <c r="Q123" s="6"/>
      <c r="R123" s="6"/>
    </row>
    <row r="124" spans="1:18" ht="15.75" hidden="1" thickBot="1" x14ac:dyDescent="0.3">
      <c r="A124" s="7" t="s">
        <v>77</v>
      </c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6"/>
      <c r="Q124" s="6"/>
      <c r="R124" s="6"/>
    </row>
    <row r="125" spans="1:18" ht="15.75" hidden="1" thickBot="1" x14ac:dyDescent="0.3">
      <c r="A125" s="7" t="s">
        <v>78</v>
      </c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6"/>
      <c r="Q125" s="6"/>
      <c r="R125" s="6"/>
    </row>
    <row r="126" spans="1:18" ht="15.75" hidden="1" thickBot="1" x14ac:dyDescent="0.3">
      <c r="A126" s="7" t="s">
        <v>79</v>
      </c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6"/>
      <c r="Q126" s="6"/>
      <c r="R126" s="6"/>
    </row>
    <row r="127" spans="1:18" ht="15.75" hidden="1" thickBot="1" x14ac:dyDescent="0.3">
      <c r="A127" s="7" t="s">
        <v>80</v>
      </c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6"/>
      <c r="Q127" s="6"/>
      <c r="R127" s="6"/>
    </row>
    <row r="128" spans="1:18" ht="15.75" hidden="1" thickBot="1" x14ac:dyDescent="0.3">
      <c r="A128" s="7" t="s">
        <v>81</v>
      </c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6"/>
      <c r="Q128" s="6"/>
      <c r="R128" s="6"/>
    </row>
    <row r="129" spans="1:18" ht="15.75" hidden="1" thickBot="1" x14ac:dyDescent="0.3">
      <c r="A129" s="7" t="s">
        <v>82</v>
      </c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6"/>
      <c r="Q129" s="6"/>
      <c r="R129" s="6"/>
    </row>
    <row r="130" spans="1:18" ht="15.75" hidden="1" thickBot="1" x14ac:dyDescent="0.3">
      <c r="A130" s="7" t="s">
        <v>83</v>
      </c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6"/>
      <c r="Q130" s="6"/>
      <c r="R130" s="6"/>
    </row>
    <row r="131" spans="1:18" ht="15.75" hidden="1" thickBot="1" x14ac:dyDescent="0.3">
      <c r="A131" s="7" t="s">
        <v>84</v>
      </c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6"/>
      <c r="Q131" s="6"/>
      <c r="R131" s="6"/>
    </row>
    <row r="132" spans="1:18" ht="15.75" hidden="1" thickBot="1" x14ac:dyDescent="0.3">
      <c r="A132" s="7" t="s">
        <v>2</v>
      </c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6"/>
    </row>
    <row r="133" spans="1:18" hidden="1" x14ac:dyDescent="0.25">
      <c r="A133" s="2"/>
    </row>
    <row r="134" spans="1:18" ht="15" hidden="1" customHeight="1" thickBot="1" x14ac:dyDescent="0.3">
      <c r="A134" s="25" t="s">
        <v>85</v>
      </c>
      <c r="B134" s="25"/>
      <c r="C134" s="25"/>
      <c r="D134" s="25"/>
      <c r="E134" s="25"/>
      <c r="F134" s="25"/>
      <c r="G134" s="25"/>
      <c r="H134" s="25"/>
      <c r="I134" s="25"/>
      <c r="J134" s="25"/>
      <c r="K134" s="25"/>
      <c r="L134" s="25"/>
      <c r="M134" s="25"/>
      <c r="N134" s="25"/>
      <c r="O134" s="25"/>
      <c r="P134" s="25"/>
      <c r="Q134" s="25"/>
      <c r="R134" s="25"/>
    </row>
    <row r="135" spans="1:18" ht="15.75" hidden="1" thickBot="1" x14ac:dyDescent="0.3">
      <c r="A135" s="26"/>
      <c r="B135" s="22" t="s">
        <v>1</v>
      </c>
      <c r="C135" s="24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22" t="s">
        <v>2</v>
      </c>
      <c r="Q135" s="23"/>
      <c r="R135" s="24"/>
    </row>
    <row r="136" spans="1:18" ht="15.75" hidden="1" thickBot="1" x14ac:dyDescent="0.3">
      <c r="A136" s="27"/>
      <c r="B136" s="6" t="s">
        <v>3</v>
      </c>
      <c r="C136" s="6" t="s">
        <v>4</v>
      </c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 t="s">
        <v>3</v>
      </c>
      <c r="Q136" s="6" t="s">
        <v>4</v>
      </c>
      <c r="R136" s="6" t="s">
        <v>5</v>
      </c>
    </row>
    <row r="137" spans="1:18" ht="15.75" hidden="1" thickBot="1" x14ac:dyDescent="0.3">
      <c r="A137" s="7" t="s">
        <v>86</v>
      </c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</row>
    <row r="138" spans="1:18" ht="15.75" hidden="1" thickBot="1" x14ac:dyDescent="0.3">
      <c r="A138" s="7" t="s">
        <v>87</v>
      </c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6"/>
      <c r="Q138" s="6"/>
      <c r="R138" s="6"/>
    </row>
    <row r="139" spans="1:18" ht="15.75" hidden="1" thickBot="1" x14ac:dyDescent="0.3">
      <c r="A139" s="7" t="s">
        <v>88</v>
      </c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</row>
    <row r="140" spans="1:18" ht="15.75" hidden="1" thickBot="1" x14ac:dyDescent="0.3">
      <c r="A140" s="7" t="s">
        <v>89</v>
      </c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6"/>
      <c r="Q140" s="6"/>
      <c r="R140" s="6"/>
    </row>
    <row r="141" spans="1:18" ht="15.75" hidden="1" thickBot="1" x14ac:dyDescent="0.3">
      <c r="A141" s="7" t="s">
        <v>90</v>
      </c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6"/>
      <c r="Q141" s="6"/>
      <c r="R141" s="6"/>
    </row>
    <row r="142" spans="1:18" ht="15.75" hidden="1" thickBot="1" x14ac:dyDescent="0.3">
      <c r="A142" s="7" t="s">
        <v>91</v>
      </c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6"/>
      <c r="Q142" s="6"/>
      <c r="R142" s="6"/>
    </row>
    <row r="143" spans="1:18" ht="15.75" hidden="1" thickBot="1" x14ac:dyDescent="0.3">
      <c r="A143" s="7" t="s">
        <v>92</v>
      </c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6"/>
      <c r="Q143" s="6"/>
      <c r="R143" s="6"/>
    </row>
    <row r="144" spans="1:18" ht="15.75" hidden="1" thickBot="1" x14ac:dyDescent="0.3">
      <c r="A144" s="7" t="s">
        <v>93</v>
      </c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6"/>
      <c r="Q144" s="6"/>
      <c r="R144" s="6"/>
    </row>
    <row r="145" spans="1:18" ht="15.75" hidden="1" thickBot="1" x14ac:dyDescent="0.3">
      <c r="A145" s="7" t="s">
        <v>94</v>
      </c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6"/>
      <c r="Q145" s="6"/>
      <c r="R145" s="6"/>
    </row>
    <row r="146" spans="1:18" ht="30.75" hidden="1" thickBot="1" x14ac:dyDescent="0.3">
      <c r="A146" s="7" t="s">
        <v>95</v>
      </c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6"/>
      <c r="Q146" s="6"/>
      <c r="R146" s="6"/>
    </row>
    <row r="147" spans="1:18" ht="15.75" hidden="1" thickBot="1" x14ac:dyDescent="0.3">
      <c r="A147" s="7" t="s">
        <v>96</v>
      </c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6"/>
      <c r="Q147" s="6"/>
      <c r="R147" s="6"/>
    </row>
    <row r="148" spans="1:18" ht="15.75" hidden="1" thickBot="1" x14ac:dyDescent="0.3">
      <c r="A148" s="7" t="s">
        <v>97</v>
      </c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6"/>
      <c r="Q148" s="6"/>
      <c r="R148" s="6"/>
    </row>
    <row r="149" spans="1:18" ht="15.75" hidden="1" thickBot="1" x14ac:dyDescent="0.3">
      <c r="A149" s="7" t="s">
        <v>98</v>
      </c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6"/>
      <c r="Q149" s="6"/>
      <c r="R149" s="6"/>
    </row>
    <row r="150" spans="1:18" ht="15.75" hidden="1" thickBot="1" x14ac:dyDescent="0.3">
      <c r="A150" s="7" t="s">
        <v>99</v>
      </c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</row>
    <row r="151" spans="1:18" ht="15.75" hidden="1" thickBot="1" x14ac:dyDescent="0.3">
      <c r="A151" s="7" t="s">
        <v>100</v>
      </c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6"/>
      <c r="Q151" s="6"/>
      <c r="R151" s="6"/>
    </row>
    <row r="152" spans="1:18" ht="15.75" hidden="1" thickBot="1" x14ac:dyDescent="0.3">
      <c r="A152" s="7" t="s">
        <v>101</v>
      </c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6"/>
      <c r="Q152" s="6"/>
      <c r="R152" s="6"/>
    </row>
    <row r="153" spans="1:18" ht="30.75" hidden="1" thickBot="1" x14ac:dyDescent="0.3">
      <c r="A153" s="7" t="s">
        <v>102</v>
      </c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6"/>
      <c r="Q153" s="6"/>
      <c r="R153" s="6"/>
    </row>
    <row r="154" spans="1:18" ht="30.75" hidden="1" thickBot="1" x14ac:dyDescent="0.3">
      <c r="A154" s="7" t="s">
        <v>103</v>
      </c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6"/>
      <c r="Q154" s="6"/>
      <c r="R154" s="6"/>
    </row>
    <row r="155" spans="1:18" ht="15.75" hidden="1" thickBot="1" x14ac:dyDescent="0.3">
      <c r="A155" s="7" t="s">
        <v>104</v>
      </c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6"/>
      <c r="Q155" s="6"/>
      <c r="R155" s="6"/>
    </row>
    <row r="156" spans="1:18" ht="15.75" hidden="1" thickBot="1" x14ac:dyDescent="0.3">
      <c r="A156" s="7" t="s">
        <v>105</v>
      </c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6"/>
      <c r="Q156" s="6"/>
      <c r="R156" s="6"/>
    </row>
    <row r="157" spans="1:18" ht="15.75" hidden="1" thickBot="1" x14ac:dyDescent="0.3">
      <c r="A157" s="7" t="s">
        <v>2</v>
      </c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6"/>
    </row>
    <row r="158" spans="1:18" hidden="1" x14ac:dyDescent="0.25">
      <c r="A158" s="2"/>
    </row>
    <row r="159" spans="1:18" ht="19.5" hidden="1" customHeight="1" thickBot="1" x14ac:dyDescent="0.3">
      <c r="A159" s="25" t="s">
        <v>106</v>
      </c>
      <c r="B159" s="25"/>
      <c r="C159" s="25"/>
      <c r="D159" s="25"/>
      <c r="E159" s="25"/>
      <c r="F159" s="25"/>
      <c r="G159" s="25"/>
      <c r="H159" s="25"/>
      <c r="I159" s="25"/>
      <c r="J159" s="25"/>
      <c r="K159" s="25"/>
      <c r="L159" s="25"/>
      <c r="M159" s="25"/>
      <c r="N159" s="25"/>
      <c r="O159" s="25"/>
      <c r="P159" s="25"/>
      <c r="Q159" s="25"/>
      <c r="R159" s="25"/>
    </row>
    <row r="160" spans="1:18" ht="19.5" hidden="1" customHeight="1" thickBot="1" x14ac:dyDescent="0.3">
      <c r="A160" s="26"/>
      <c r="B160" s="22" t="s">
        <v>1</v>
      </c>
      <c r="C160" s="24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22" t="s">
        <v>2</v>
      </c>
      <c r="Q160" s="23"/>
      <c r="R160" s="24"/>
    </row>
    <row r="161" spans="1:18" ht="19.5" hidden="1" customHeight="1" thickBot="1" x14ac:dyDescent="0.3">
      <c r="A161" s="27"/>
      <c r="B161" s="6" t="s">
        <v>3</v>
      </c>
      <c r="C161" s="6" t="s">
        <v>4</v>
      </c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 t="s">
        <v>3</v>
      </c>
      <c r="Q161" s="6" t="s">
        <v>4</v>
      </c>
      <c r="R161" s="6" t="s">
        <v>5</v>
      </c>
    </row>
    <row r="162" spans="1:18" ht="19.5" hidden="1" customHeight="1" thickBot="1" x14ac:dyDescent="0.3">
      <c r="A162" s="7" t="s">
        <v>107</v>
      </c>
      <c r="B162" s="8">
        <v>0</v>
      </c>
      <c r="C162" s="8">
        <v>0</v>
      </c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6">
        <v>0</v>
      </c>
      <c r="Q162" s="6">
        <v>0</v>
      </c>
      <c r="R162" s="6">
        <v>0</v>
      </c>
    </row>
    <row r="163" spans="1:18" ht="19.5" hidden="1" customHeight="1" thickBot="1" x14ac:dyDescent="0.3">
      <c r="A163" s="7" t="s">
        <v>108</v>
      </c>
      <c r="B163" s="8">
        <v>0</v>
      </c>
      <c r="C163" s="8">
        <v>0</v>
      </c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6">
        <v>0</v>
      </c>
      <c r="Q163" s="6">
        <v>0</v>
      </c>
      <c r="R163" s="6">
        <v>0</v>
      </c>
    </row>
    <row r="164" spans="1:18" ht="19.5" hidden="1" customHeight="1" thickBot="1" x14ac:dyDescent="0.3">
      <c r="A164" s="7" t="s">
        <v>109</v>
      </c>
      <c r="B164" s="8">
        <v>0</v>
      </c>
      <c r="C164" s="8">
        <v>0</v>
      </c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6">
        <v>0</v>
      </c>
      <c r="Q164" s="6">
        <v>0</v>
      </c>
      <c r="R164" s="6">
        <v>0</v>
      </c>
    </row>
    <row r="165" spans="1:18" ht="19.5" hidden="1" customHeight="1" thickBot="1" x14ac:dyDescent="0.3">
      <c r="A165" s="7" t="s">
        <v>110</v>
      </c>
      <c r="B165" s="8">
        <v>0</v>
      </c>
      <c r="C165" s="8">
        <v>0</v>
      </c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6">
        <v>0</v>
      </c>
      <c r="Q165" s="6">
        <v>0</v>
      </c>
      <c r="R165" s="6">
        <v>0</v>
      </c>
    </row>
    <row r="166" spans="1:18" ht="19.5" hidden="1" customHeight="1" thickBot="1" x14ac:dyDescent="0.3">
      <c r="A166" s="7" t="s">
        <v>111</v>
      </c>
      <c r="B166" s="8">
        <v>0</v>
      </c>
      <c r="C166" s="8">
        <v>0</v>
      </c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6">
        <v>0</v>
      </c>
      <c r="Q166" s="6">
        <v>0</v>
      </c>
      <c r="R166" s="6">
        <v>0</v>
      </c>
    </row>
    <row r="167" spans="1:18" ht="19.5" hidden="1" customHeight="1" thickBot="1" x14ac:dyDescent="0.3">
      <c r="A167" s="7" t="s">
        <v>112</v>
      </c>
      <c r="B167" s="8">
        <v>0</v>
      </c>
      <c r="C167" s="8">
        <v>0</v>
      </c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6">
        <v>0</v>
      </c>
      <c r="Q167" s="6">
        <v>0</v>
      </c>
      <c r="R167" s="6">
        <v>0</v>
      </c>
    </row>
    <row r="168" spans="1:18" ht="19.5" hidden="1" customHeight="1" thickBot="1" x14ac:dyDescent="0.3">
      <c r="A168" s="7" t="s">
        <v>113</v>
      </c>
      <c r="B168" s="8">
        <v>0</v>
      </c>
      <c r="C168" s="8">
        <v>0</v>
      </c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6">
        <v>0</v>
      </c>
      <c r="Q168" s="6">
        <v>0</v>
      </c>
      <c r="R168" s="6">
        <v>0</v>
      </c>
    </row>
    <row r="169" spans="1:18" ht="19.5" hidden="1" customHeight="1" thickBot="1" x14ac:dyDescent="0.3">
      <c r="A169" s="7" t="s">
        <v>114</v>
      </c>
      <c r="B169" s="8">
        <v>0</v>
      </c>
      <c r="C169" s="8">
        <v>0</v>
      </c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6">
        <v>0</v>
      </c>
      <c r="Q169" s="6">
        <v>0</v>
      </c>
      <c r="R169" s="6">
        <v>0</v>
      </c>
    </row>
    <row r="170" spans="1:18" ht="19.5" hidden="1" customHeight="1" thickBot="1" x14ac:dyDescent="0.3">
      <c r="A170" s="7" t="s">
        <v>115</v>
      </c>
      <c r="B170" s="8">
        <v>0</v>
      </c>
      <c r="C170" s="8">
        <v>0</v>
      </c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6">
        <v>0</v>
      </c>
      <c r="Q170" s="6">
        <v>0</v>
      </c>
      <c r="R170" s="6">
        <v>0</v>
      </c>
    </row>
    <row r="171" spans="1:18" ht="19.5" hidden="1" customHeight="1" thickBot="1" x14ac:dyDescent="0.3">
      <c r="A171" s="7" t="s">
        <v>116</v>
      </c>
      <c r="B171" s="8">
        <v>0</v>
      </c>
      <c r="C171" s="8">
        <v>0</v>
      </c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6">
        <v>0</v>
      </c>
      <c r="Q171" s="6">
        <v>0</v>
      </c>
      <c r="R171" s="6">
        <v>0</v>
      </c>
    </row>
    <row r="172" spans="1:18" ht="19.5" hidden="1" customHeight="1" thickBot="1" x14ac:dyDescent="0.3">
      <c r="A172" s="7" t="s">
        <v>2</v>
      </c>
      <c r="B172" s="8">
        <v>0</v>
      </c>
      <c r="C172" s="8">
        <v>0</v>
      </c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>
        <v>0</v>
      </c>
      <c r="Q172" s="8">
        <v>0</v>
      </c>
      <c r="R172" s="6">
        <v>0</v>
      </c>
    </row>
    <row r="173" spans="1:18" ht="15" customHeight="1" x14ac:dyDescent="0.25">
      <c r="A173" s="2"/>
    </row>
    <row r="174" spans="1:18" customFormat="1" ht="15.75" thickBot="1" x14ac:dyDescent="0.3">
      <c r="A174" s="31" t="s">
        <v>119</v>
      </c>
      <c r="B174" s="31"/>
      <c r="C174" s="31"/>
      <c r="D174" s="31"/>
      <c r="E174" s="31"/>
      <c r="F174" s="31"/>
      <c r="G174" s="31"/>
      <c r="H174" s="31"/>
      <c r="I174" s="31"/>
      <c r="J174" s="31"/>
      <c r="K174" s="31"/>
      <c r="L174" s="31"/>
      <c r="M174" s="31"/>
      <c r="N174" s="31"/>
      <c r="O174" s="31"/>
      <c r="P174" s="31"/>
      <c r="Q174" s="31"/>
      <c r="R174" s="31"/>
    </row>
    <row r="175" spans="1:18" customFormat="1" ht="15" customHeight="1" thickBot="1" x14ac:dyDescent="0.3">
      <c r="A175" s="32"/>
      <c r="B175" s="22" t="s">
        <v>1</v>
      </c>
      <c r="C175" s="24"/>
      <c r="D175" s="22" t="s">
        <v>117</v>
      </c>
      <c r="E175" s="24"/>
      <c r="F175" s="22" t="s">
        <v>118</v>
      </c>
      <c r="G175" s="24"/>
      <c r="H175" s="22" t="s">
        <v>136</v>
      </c>
      <c r="I175" s="24"/>
      <c r="J175" s="22" t="s">
        <v>138</v>
      </c>
      <c r="K175" s="24"/>
      <c r="L175" s="22" t="s">
        <v>139</v>
      </c>
      <c r="M175" s="24"/>
      <c r="N175" s="22" t="s">
        <v>140</v>
      </c>
      <c r="O175" s="24"/>
      <c r="P175" s="22" t="s">
        <v>2</v>
      </c>
      <c r="Q175" s="23"/>
      <c r="R175" s="24"/>
    </row>
    <row r="176" spans="1:18" customFormat="1" ht="15" customHeight="1" thickBot="1" x14ac:dyDescent="0.3">
      <c r="A176" s="33"/>
      <c r="B176" s="6" t="s">
        <v>3</v>
      </c>
      <c r="C176" s="6" t="s">
        <v>4</v>
      </c>
      <c r="D176" s="6" t="s">
        <v>3</v>
      </c>
      <c r="E176" s="6" t="s">
        <v>4</v>
      </c>
      <c r="F176" s="18" t="s">
        <v>3</v>
      </c>
      <c r="G176" s="18" t="s">
        <v>4</v>
      </c>
      <c r="H176" s="18" t="s">
        <v>3</v>
      </c>
      <c r="I176" s="18" t="s">
        <v>4</v>
      </c>
      <c r="J176" s="18" t="s">
        <v>3</v>
      </c>
      <c r="K176" s="18" t="s">
        <v>4</v>
      </c>
      <c r="L176" s="18" t="s">
        <v>3</v>
      </c>
      <c r="M176" s="18" t="s">
        <v>4</v>
      </c>
      <c r="N176" s="18" t="s">
        <v>3</v>
      </c>
      <c r="O176" s="18" t="s">
        <v>4</v>
      </c>
      <c r="P176" s="6" t="s">
        <v>3</v>
      </c>
      <c r="Q176" s="6" t="s">
        <v>4</v>
      </c>
      <c r="R176" s="6" t="s">
        <v>5</v>
      </c>
    </row>
    <row r="177" spans="1:18" customFormat="1" ht="33.75" customHeight="1" thickBot="1" x14ac:dyDescent="0.3">
      <c r="A177" s="17" t="s">
        <v>120</v>
      </c>
      <c r="B177" s="20">
        <v>0</v>
      </c>
      <c r="C177" s="20">
        <v>0</v>
      </c>
      <c r="D177" s="20">
        <v>0</v>
      </c>
      <c r="E177" s="20">
        <v>0</v>
      </c>
      <c r="F177" s="20">
        <v>0</v>
      </c>
      <c r="G177" s="20">
        <v>0</v>
      </c>
      <c r="H177" s="20">
        <v>0</v>
      </c>
      <c r="I177" s="20">
        <v>0</v>
      </c>
      <c r="J177" s="20">
        <v>0</v>
      </c>
      <c r="K177" s="20">
        <v>0</v>
      </c>
      <c r="L177" s="20">
        <v>0</v>
      </c>
      <c r="M177" s="20">
        <v>0</v>
      </c>
      <c r="N177" s="20">
        <v>0</v>
      </c>
      <c r="O177" s="20">
        <v>0</v>
      </c>
      <c r="P177" s="8">
        <f t="shared" ref="P177:P179" si="49">D177+F177+H177+J177+L177+N177</f>
        <v>0</v>
      </c>
      <c r="Q177" s="8">
        <f>G177+E177+C177+I177+O177</f>
        <v>0</v>
      </c>
      <c r="R177" s="12" t="e">
        <f t="shared" ref="R177" si="50">(Q177-P177)/P177</f>
        <v>#DIV/0!</v>
      </c>
    </row>
    <row r="178" spans="1:18" customFormat="1" ht="50.25" customHeight="1" thickBot="1" x14ac:dyDescent="0.3">
      <c r="A178" s="17" t="s">
        <v>121</v>
      </c>
      <c r="B178" s="20">
        <v>0</v>
      </c>
      <c r="C178" s="20">
        <v>0</v>
      </c>
      <c r="D178" s="20">
        <v>0</v>
      </c>
      <c r="E178" s="20">
        <v>0</v>
      </c>
      <c r="F178" s="20">
        <v>0</v>
      </c>
      <c r="G178" s="20">
        <v>4</v>
      </c>
      <c r="H178" s="20">
        <v>0</v>
      </c>
      <c r="I178" s="20">
        <v>0</v>
      </c>
      <c r="J178" s="20">
        <v>0</v>
      </c>
      <c r="K178" s="20">
        <v>2</v>
      </c>
      <c r="L178" s="20">
        <v>0</v>
      </c>
      <c r="M178" s="20">
        <v>0</v>
      </c>
      <c r="N178" s="20">
        <v>0</v>
      </c>
      <c r="O178" s="20">
        <v>0</v>
      </c>
      <c r="P178" s="8">
        <f t="shared" si="49"/>
        <v>0</v>
      </c>
      <c r="Q178" s="8">
        <f>G178+E178+C178+I178+O178+K178</f>
        <v>6</v>
      </c>
      <c r="R178" s="12" t="e">
        <f t="shared" ref="R178:R180" si="51">(Q178-P178)/P178</f>
        <v>#DIV/0!</v>
      </c>
    </row>
    <row r="179" spans="1:18" customFormat="1" ht="51" customHeight="1" thickBot="1" x14ac:dyDescent="0.3">
      <c r="A179" s="17" t="s">
        <v>122</v>
      </c>
      <c r="B179" s="20">
        <v>0</v>
      </c>
      <c r="C179" s="20">
        <v>0</v>
      </c>
      <c r="D179" s="20">
        <v>0</v>
      </c>
      <c r="E179" s="20">
        <v>0</v>
      </c>
      <c r="F179" s="20">
        <v>0</v>
      </c>
      <c r="G179" s="20">
        <v>5</v>
      </c>
      <c r="H179" s="20">
        <v>0</v>
      </c>
      <c r="I179" s="20">
        <v>2</v>
      </c>
      <c r="J179" s="20">
        <v>0</v>
      </c>
      <c r="K179" s="20">
        <v>2</v>
      </c>
      <c r="L179" s="20">
        <v>0</v>
      </c>
      <c r="M179" s="20">
        <v>0</v>
      </c>
      <c r="N179" s="20">
        <v>0</v>
      </c>
      <c r="O179" s="20">
        <v>4</v>
      </c>
      <c r="P179" s="8">
        <f t="shared" si="49"/>
        <v>0</v>
      </c>
      <c r="Q179" s="8">
        <f>G179+E179+C179+I179+O179+K179</f>
        <v>13</v>
      </c>
      <c r="R179" s="12" t="e">
        <f t="shared" si="51"/>
        <v>#DIV/0!</v>
      </c>
    </row>
    <row r="180" spans="1:18" customFormat="1" ht="51" customHeight="1" thickBot="1" x14ac:dyDescent="0.3">
      <c r="A180" s="17" t="s">
        <v>123</v>
      </c>
      <c r="B180" s="20">
        <v>0</v>
      </c>
      <c r="C180" s="20">
        <v>0</v>
      </c>
      <c r="D180" s="20">
        <v>20</v>
      </c>
      <c r="E180" s="20">
        <v>7</v>
      </c>
      <c r="F180" s="20">
        <v>20</v>
      </c>
      <c r="G180" s="20">
        <v>1</v>
      </c>
      <c r="H180" s="20">
        <v>20</v>
      </c>
      <c r="I180" s="20">
        <v>0</v>
      </c>
      <c r="J180" s="20">
        <v>20</v>
      </c>
      <c r="K180" s="20">
        <v>1</v>
      </c>
      <c r="L180" s="20">
        <v>20</v>
      </c>
      <c r="M180" s="20">
        <v>0</v>
      </c>
      <c r="N180" s="20">
        <v>20</v>
      </c>
      <c r="O180" s="20">
        <v>0</v>
      </c>
      <c r="P180" s="8">
        <f>D180+F180+H180+J180+L180+N180</f>
        <v>120</v>
      </c>
      <c r="Q180" s="8">
        <f>G180+E180+C180+I180+O180+K180</f>
        <v>9</v>
      </c>
      <c r="R180" s="12">
        <f t="shared" si="51"/>
        <v>-0.92500000000000004</v>
      </c>
    </row>
    <row r="181" spans="1:18" customFormat="1" ht="15.75" thickBot="1" x14ac:dyDescent="0.3">
      <c r="A181" s="17" t="s">
        <v>124</v>
      </c>
      <c r="B181" s="18">
        <v>0</v>
      </c>
      <c r="C181" s="18">
        <v>0</v>
      </c>
      <c r="D181" s="18">
        <v>0</v>
      </c>
      <c r="E181" s="18">
        <v>0</v>
      </c>
      <c r="F181" s="18">
        <v>0</v>
      </c>
      <c r="G181" s="18">
        <v>0</v>
      </c>
      <c r="H181" s="18">
        <v>0</v>
      </c>
      <c r="I181" s="18">
        <v>0</v>
      </c>
      <c r="J181" s="18">
        <v>0</v>
      </c>
      <c r="K181" s="18">
        <v>0</v>
      </c>
      <c r="L181" s="18">
        <v>0</v>
      </c>
      <c r="M181" s="18">
        <v>0</v>
      </c>
      <c r="N181" s="18">
        <v>0</v>
      </c>
      <c r="O181" s="18">
        <v>0</v>
      </c>
      <c r="P181" s="18">
        <v>0</v>
      </c>
      <c r="Q181" s="18">
        <v>0</v>
      </c>
      <c r="R181" s="18">
        <v>0</v>
      </c>
    </row>
    <row r="182" spans="1:18" customFormat="1" ht="40.5" customHeight="1" thickBot="1" x14ac:dyDescent="0.3">
      <c r="A182" s="17" t="s">
        <v>125</v>
      </c>
      <c r="B182" s="20">
        <v>0</v>
      </c>
      <c r="C182" s="20">
        <v>0</v>
      </c>
      <c r="D182" s="20">
        <v>3</v>
      </c>
      <c r="E182" s="20">
        <v>0</v>
      </c>
      <c r="F182" s="20">
        <v>3</v>
      </c>
      <c r="G182" s="20">
        <v>6</v>
      </c>
      <c r="H182" s="20">
        <v>3</v>
      </c>
      <c r="I182" s="20">
        <v>0</v>
      </c>
      <c r="J182" s="20">
        <v>3</v>
      </c>
      <c r="K182" s="20">
        <v>0</v>
      </c>
      <c r="L182" s="20">
        <v>3</v>
      </c>
      <c r="M182" s="20">
        <v>2</v>
      </c>
      <c r="N182" s="20">
        <v>3</v>
      </c>
      <c r="O182" s="20">
        <v>3</v>
      </c>
      <c r="P182" s="8">
        <f>D182+F182+H182+J182+L182+N182</f>
        <v>18</v>
      </c>
      <c r="Q182" s="8">
        <f>G182+E182+C182+I182+M182+K182+O182</f>
        <v>11</v>
      </c>
      <c r="R182" s="12">
        <f>(Q182-P182)/P182</f>
        <v>-0.3888888888888889</v>
      </c>
    </row>
    <row r="183" spans="1:18" customFormat="1" ht="36" customHeight="1" thickBot="1" x14ac:dyDescent="0.3">
      <c r="A183" s="17" t="s">
        <v>126</v>
      </c>
      <c r="B183" s="20">
        <v>0</v>
      </c>
      <c r="C183" s="20">
        <v>0</v>
      </c>
      <c r="D183" s="20">
        <v>3</v>
      </c>
      <c r="E183" s="20">
        <v>0</v>
      </c>
      <c r="F183" s="20">
        <v>3</v>
      </c>
      <c r="G183" s="20">
        <v>4</v>
      </c>
      <c r="H183" s="20">
        <v>3</v>
      </c>
      <c r="I183" s="20">
        <v>0</v>
      </c>
      <c r="J183" s="20">
        <v>3</v>
      </c>
      <c r="K183" s="20">
        <v>2</v>
      </c>
      <c r="L183" s="20">
        <v>3</v>
      </c>
      <c r="M183" s="20">
        <v>1</v>
      </c>
      <c r="N183" s="20">
        <v>3</v>
      </c>
      <c r="O183" s="20">
        <v>1</v>
      </c>
      <c r="P183" s="8">
        <f t="shared" ref="P183:P185" si="52">D183+F183+H183+J183+L183+N183</f>
        <v>18</v>
      </c>
      <c r="Q183" s="8">
        <f>G183+E183+C183+I183+M183+K183+O183</f>
        <v>8</v>
      </c>
      <c r="R183" s="12">
        <f>(Q183-P183)/P183</f>
        <v>-0.55555555555555558</v>
      </c>
    </row>
    <row r="184" spans="1:18" customFormat="1" ht="36.75" customHeight="1" thickBot="1" x14ac:dyDescent="0.3">
      <c r="A184" s="17" t="s">
        <v>127</v>
      </c>
      <c r="B184" s="20">
        <v>0</v>
      </c>
      <c r="C184" s="20">
        <v>0</v>
      </c>
      <c r="D184" s="20">
        <v>5</v>
      </c>
      <c r="E184" s="20">
        <v>0</v>
      </c>
      <c r="F184" s="20">
        <v>5</v>
      </c>
      <c r="G184" s="20">
        <v>0</v>
      </c>
      <c r="H184" s="20">
        <v>5</v>
      </c>
      <c r="I184" s="21">
        <v>0</v>
      </c>
      <c r="J184" s="20">
        <v>5</v>
      </c>
      <c r="K184" s="20">
        <v>0</v>
      </c>
      <c r="L184" s="20">
        <v>5</v>
      </c>
      <c r="M184" s="20">
        <v>0</v>
      </c>
      <c r="N184" s="20">
        <v>5</v>
      </c>
      <c r="O184" s="20">
        <v>0</v>
      </c>
      <c r="P184" s="8">
        <f t="shared" si="52"/>
        <v>30</v>
      </c>
      <c r="Q184" s="8">
        <f>G184+E184+C184+I184+M184+K184+O184</f>
        <v>0</v>
      </c>
      <c r="R184" s="12">
        <f t="shared" ref="R184:R185" si="53">(Q184-P184)/P184</f>
        <v>-1</v>
      </c>
    </row>
    <row r="185" spans="1:18" customFormat="1" ht="33.75" customHeight="1" thickBot="1" x14ac:dyDescent="0.3">
      <c r="A185" s="17" t="s">
        <v>128</v>
      </c>
      <c r="B185" s="20">
        <v>0</v>
      </c>
      <c r="C185" s="20">
        <v>0</v>
      </c>
      <c r="D185" s="20">
        <v>5</v>
      </c>
      <c r="E185" s="20">
        <v>0</v>
      </c>
      <c r="F185" s="20">
        <v>5</v>
      </c>
      <c r="G185" s="20">
        <v>2</v>
      </c>
      <c r="H185" s="20">
        <v>5</v>
      </c>
      <c r="I185" s="20">
        <v>1</v>
      </c>
      <c r="J185" s="20">
        <v>5</v>
      </c>
      <c r="K185" s="20">
        <v>3</v>
      </c>
      <c r="L185" s="20">
        <v>5</v>
      </c>
      <c r="M185" s="20">
        <v>0</v>
      </c>
      <c r="N185" s="20">
        <v>5</v>
      </c>
      <c r="O185" s="20">
        <v>0</v>
      </c>
      <c r="P185" s="8">
        <f t="shared" si="52"/>
        <v>30</v>
      </c>
      <c r="Q185" s="8">
        <f>G185+E185+C185+I185+M185+K185+O185</f>
        <v>6</v>
      </c>
      <c r="R185" s="12">
        <f t="shared" si="53"/>
        <v>-0.8</v>
      </c>
    </row>
    <row r="186" spans="1:18" customFormat="1" ht="33.75" customHeight="1" thickBot="1" x14ac:dyDescent="0.3">
      <c r="A186" s="17" t="s">
        <v>129</v>
      </c>
      <c r="B186" s="18">
        <v>0</v>
      </c>
      <c r="C186" s="18">
        <v>0</v>
      </c>
      <c r="D186" s="18">
        <v>0</v>
      </c>
      <c r="E186" s="18">
        <v>0</v>
      </c>
      <c r="F186" s="18">
        <v>0</v>
      </c>
      <c r="G186" s="18">
        <v>0</v>
      </c>
      <c r="H186" s="18">
        <v>0</v>
      </c>
      <c r="I186" s="18">
        <v>0</v>
      </c>
      <c r="J186" s="18">
        <v>0</v>
      </c>
      <c r="K186" s="18">
        <v>0</v>
      </c>
      <c r="L186" s="18">
        <v>0</v>
      </c>
      <c r="M186" s="18">
        <v>0</v>
      </c>
      <c r="N186" s="18">
        <v>0</v>
      </c>
      <c r="O186" s="18">
        <v>0</v>
      </c>
      <c r="P186" s="18">
        <v>0</v>
      </c>
      <c r="Q186" s="18">
        <v>0</v>
      </c>
      <c r="R186" s="18">
        <v>0</v>
      </c>
    </row>
    <row r="187" spans="1:18" customFormat="1" ht="49.5" customHeight="1" thickBot="1" x14ac:dyDescent="0.3">
      <c r="A187" s="17" t="s">
        <v>130</v>
      </c>
      <c r="B187" s="20">
        <v>0</v>
      </c>
      <c r="C187" s="20">
        <v>0</v>
      </c>
      <c r="D187" s="20">
        <v>2</v>
      </c>
      <c r="E187" s="20">
        <v>0</v>
      </c>
      <c r="F187" s="20">
        <v>2</v>
      </c>
      <c r="G187" s="20">
        <v>6</v>
      </c>
      <c r="H187" s="20">
        <v>2</v>
      </c>
      <c r="I187" s="20">
        <v>0</v>
      </c>
      <c r="J187" s="20">
        <v>2</v>
      </c>
      <c r="K187" s="20">
        <v>5</v>
      </c>
      <c r="L187" s="20">
        <v>2</v>
      </c>
      <c r="M187" s="20">
        <v>5</v>
      </c>
      <c r="N187" s="20">
        <v>2</v>
      </c>
      <c r="O187" s="20">
        <v>12</v>
      </c>
      <c r="P187" s="8">
        <f>D187+F187+H187+J187+L187+N187</f>
        <v>12</v>
      </c>
      <c r="Q187" s="8">
        <f>G187+E187+C187+I187+M187+K187+O187</f>
        <v>28</v>
      </c>
      <c r="R187" s="12">
        <f t="shared" ref="R187:R188" si="54">(Q187-P187)/P187</f>
        <v>1.3333333333333333</v>
      </c>
    </row>
    <row r="188" spans="1:18" customFormat="1" ht="49.5" customHeight="1" thickBot="1" x14ac:dyDescent="0.3">
      <c r="A188" s="17" t="s">
        <v>137</v>
      </c>
      <c r="B188" s="20">
        <v>0</v>
      </c>
      <c r="C188" s="20">
        <v>0</v>
      </c>
      <c r="D188" s="20">
        <v>2</v>
      </c>
      <c r="E188" s="20">
        <v>0</v>
      </c>
      <c r="F188" s="20">
        <v>2</v>
      </c>
      <c r="G188" s="20">
        <v>0</v>
      </c>
      <c r="H188" s="20">
        <v>2</v>
      </c>
      <c r="I188" s="20">
        <v>0</v>
      </c>
      <c r="J188" s="20">
        <v>2</v>
      </c>
      <c r="K188" s="20">
        <v>1</v>
      </c>
      <c r="L188" s="20">
        <v>2</v>
      </c>
      <c r="M188" s="20">
        <v>0</v>
      </c>
      <c r="N188" s="20">
        <v>2</v>
      </c>
      <c r="O188" s="20">
        <v>1</v>
      </c>
      <c r="P188" s="8">
        <f>D188+F188+H188+J188+L188+N188</f>
        <v>12</v>
      </c>
      <c r="Q188" s="8">
        <f>G188+E188+C188+I188+M188+K188+O188</f>
        <v>2</v>
      </c>
      <c r="R188" s="12">
        <f t="shared" si="54"/>
        <v>-0.83333333333333337</v>
      </c>
    </row>
    <row r="189" spans="1:18" customFormat="1" ht="22.5" customHeight="1" thickBot="1" x14ac:dyDescent="0.3">
      <c r="A189" s="17" t="s">
        <v>131</v>
      </c>
      <c r="B189" s="18">
        <v>0</v>
      </c>
      <c r="C189" s="18">
        <v>0</v>
      </c>
      <c r="D189" s="18">
        <v>0</v>
      </c>
      <c r="E189" s="18">
        <v>0</v>
      </c>
      <c r="F189" s="18">
        <v>0</v>
      </c>
      <c r="G189" s="18">
        <v>0</v>
      </c>
      <c r="H189" s="18">
        <v>0</v>
      </c>
      <c r="I189" s="18">
        <v>0</v>
      </c>
      <c r="J189" s="18">
        <v>0</v>
      </c>
      <c r="K189" s="18">
        <v>0</v>
      </c>
      <c r="L189" s="18">
        <v>0</v>
      </c>
      <c r="M189" s="18">
        <v>0</v>
      </c>
      <c r="N189" s="18">
        <v>0</v>
      </c>
      <c r="O189" s="18">
        <v>0</v>
      </c>
      <c r="P189" s="18">
        <v>0</v>
      </c>
      <c r="Q189" s="18">
        <v>0</v>
      </c>
      <c r="R189" s="18">
        <v>0</v>
      </c>
    </row>
    <row r="190" spans="1:18" customFormat="1" ht="30" customHeight="1" thickBot="1" x14ac:dyDescent="0.3">
      <c r="A190" s="17" t="s">
        <v>132</v>
      </c>
      <c r="B190" s="20">
        <v>0</v>
      </c>
      <c r="C190" s="20">
        <v>0</v>
      </c>
      <c r="D190" s="20">
        <v>20</v>
      </c>
      <c r="E190" s="20">
        <v>0</v>
      </c>
      <c r="F190" s="20">
        <v>20</v>
      </c>
      <c r="G190" s="20">
        <v>25</v>
      </c>
      <c r="H190" s="20">
        <v>20</v>
      </c>
      <c r="I190" s="20">
        <v>8</v>
      </c>
      <c r="J190" s="20">
        <v>20</v>
      </c>
      <c r="K190" s="20">
        <v>11</v>
      </c>
      <c r="L190" s="20">
        <v>20</v>
      </c>
      <c r="M190" s="20">
        <v>20</v>
      </c>
      <c r="N190" s="20">
        <v>20</v>
      </c>
      <c r="O190" s="20">
        <v>7</v>
      </c>
      <c r="P190" s="8">
        <f>D190+F190+H190+J190+L190+N190</f>
        <v>120</v>
      </c>
      <c r="Q190" s="8">
        <f>G190+E190+C190+I190+M190+K190+O190</f>
        <v>71</v>
      </c>
      <c r="R190" s="12">
        <f t="shared" ref="R190" si="55">(Q190-P190)/P190</f>
        <v>-0.40833333333333333</v>
      </c>
    </row>
    <row r="191" spans="1:18" customFormat="1" ht="22.5" customHeight="1" thickBot="1" x14ac:dyDescent="0.3">
      <c r="A191" s="17" t="s">
        <v>133</v>
      </c>
      <c r="B191" s="18">
        <v>0</v>
      </c>
      <c r="C191" s="18">
        <v>0</v>
      </c>
      <c r="D191" s="18">
        <v>0</v>
      </c>
      <c r="E191" s="18">
        <v>0</v>
      </c>
      <c r="F191" s="18">
        <v>0</v>
      </c>
      <c r="G191" s="18">
        <v>0</v>
      </c>
      <c r="H191" s="18">
        <v>0</v>
      </c>
      <c r="I191" s="18">
        <v>0</v>
      </c>
      <c r="J191" s="18">
        <v>0</v>
      </c>
      <c r="K191" s="18">
        <v>0</v>
      </c>
      <c r="L191" s="18">
        <v>0</v>
      </c>
      <c r="M191" s="18">
        <v>0</v>
      </c>
      <c r="N191" s="18">
        <v>0</v>
      </c>
      <c r="O191" s="18">
        <v>0</v>
      </c>
      <c r="P191" s="18">
        <v>0</v>
      </c>
      <c r="Q191" s="18">
        <v>0</v>
      </c>
      <c r="R191" s="18">
        <v>0</v>
      </c>
    </row>
    <row r="192" spans="1:18" customFormat="1" ht="34.5" customHeight="1" thickBot="1" x14ac:dyDescent="0.3">
      <c r="A192" s="17" t="s">
        <v>134</v>
      </c>
      <c r="B192" s="20">
        <v>0</v>
      </c>
      <c r="C192" s="20">
        <v>0</v>
      </c>
      <c r="D192" s="20">
        <v>20</v>
      </c>
      <c r="E192" s="20">
        <v>0</v>
      </c>
      <c r="F192" s="20">
        <v>20</v>
      </c>
      <c r="G192" s="20">
        <v>22</v>
      </c>
      <c r="H192" s="20">
        <v>20</v>
      </c>
      <c r="I192" s="20">
        <v>6</v>
      </c>
      <c r="J192" s="20">
        <v>20</v>
      </c>
      <c r="K192" s="20">
        <v>38</v>
      </c>
      <c r="L192" s="20">
        <v>20</v>
      </c>
      <c r="M192" s="20">
        <v>30</v>
      </c>
      <c r="N192" s="20">
        <v>20</v>
      </c>
      <c r="O192" s="20">
        <v>39</v>
      </c>
      <c r="P192" s="8">
        <f>D192+F192+H192+J192+L192+N192</f>
        <v>120</v>
      </c>
      <c r="Q192" s="8">
        <f>G192+E192+C192+I192+M192+K192+O192</f>
        <v>135</v>
      </c>
      <c r="R192" s="12">
        <f t="shared" ref="R192:R194" si="56">(Q192-P192)/P192</f>
        <v>0.125</v>
      </c>
    </row>
    <row r="193" spans="1:18" customFormat="1" ht="22.5" customHeight="1" thickBot="1" x14ac:dyDescent="0.3">
      <c r="A193" s="17" t="s">
        <v>135</v>
      </c>
      <c r="B193" s="18">
        <v>0</v>
      </c>
      <c r="C193" s="18">
        <v>0</v>
      </c>
      <c r="D193" s="18">
        <v>0</v>
      </c>
      <c r="E193" s="18">
        <v>0</v>
      </c>
      <c r="F193" s="18">
        <v>0</v>
      </c>
      <c r="G193" s="18">
        <v>0</v>
      </c>
      <c r="H193" s="18"/>
      <c r="I193" s="18"/>
      <c r="J193" s="18"/>
      <c r="K193" s="18"/>
      <c r="L193" s="18"/>
      <c r="M193" s="18"/>
      <c r="N193" s="18"/>
      <c r="O193" s="18"/>
      <c r="P193" s="18">
        <v>0</v>
      </c>
      <c r="Q193" s="18">
        <v>0</v>
      </c>
      <c r="R193" s="18">
        <v>0</v>
      </c>
    </row>
    <row r="194" spans="1:18" customFormat="1" ht="24" customHeight="1" thickBot="1" x14ac:dyDescent="0.3">
      <c r="A194" s="17" t="s">
        <v>2</v>
      </c>
      <c r="B194" s="20">
        <v>0</v>
      </c>
      <c r="C194" s="20">
        <v>0</v>
      </c>
      <c r="D194" s="20">
        <v>80</v>
      </c>
      <c r="E194" s="20">
        <f>SUM(E177:E193)</f>
        <v>7</v>
      </c>
      <c r="F194" s="20">
        <v>80</v>
      </c>
      <c r="G194" s="20">
        <f t="shared" ref="G194:Q194" si="57">SUM(G177:G193)</f>
        <v>75</v>
      </c>
      <c r="H194" s="20">
        <f t="shared" si="57"/>
        <v>80</v>
      </c>
      <c r="I194" s="20">
        <f t="shared" si="57"/>
        <v>17</v>
      </c>
      <c r="J194" s="20">
        <f t="shared" ref="J194" si="58">SUM(J177:J193)</f>
        <v>80</v>
      </c>
      <c r="K194" s="20">
        <f t="shared" ref="K194:M194" si="59">SUM(K177:K193)</f>
        <v>65</v>
      </c>
      <c r="L194" s="20">
        <f t="shared" si="59"/>
        <v>80</v>
      </c>
      <c r="M194" s="20">
        <f t="shared" si="59"/>
        <v>58</v>
      </c>
      <c r="N194" s="20">
        <f t="shared" si="57"/>
        <v>80</v>
      </c>
      <c r="O194" s="20">
        <f t="shared" si="57"/>
        <v>67</v>
      </c>
      <c r="P194" s="20">
        <f t="shared" si="57"/>
        <v>480</v>
      </c>
      <c r="Q194" s="20">
        <f t="shared" si="57"/>
        <v>289</v>
      </c>
      <c r="R194" s="9">
        <f t="shared" si="56"/>
        <v>-0.39791666666666664</v>
      </c>
    </row>
    <row r="196" spans="1:18" x14ac:dyDescent="0.25">
      <c r="A196" s="14" t="s">
        <v>18</v>
      </c>
    </row>
  </sheetData>
  <mergeCells count="106">
    <mergeCell ref="A174:R174"/>
    <mergeCell ref="A175:A176"/>
    <mergeCell ref="B175:C175"/>
    <mergeCell ref="D175:E175"/>
    <mergeCell ref="F175:G175"/>
    <mergeCell ref="P175:R175"/>
    <mergeCell ref="H175:I175"/>
    <mergeCell ref="N175:O175"/>
    <mergeCell ref="J175:K175"/>
    <mergeCell ref="L175:M175"/>
    <mergeCell ref="A4:R4"/>
    <mergeCell ref="A5:R5"/>
    <mergeCell ref="A6:C6"/>
    <mergeCell ref="A8:A9"/>
    <mergeCell ref="B8:C8"/>
    <mergeCell ref="F8:G8"/>
    <mergeCell ref="N8:O8"/>
    <mergeCell ref="L8:M8"/>
    <mergeCell ref="P16:R16"/>
    <mergeCell ref="P8:R8"/>
    <mergeCell ref="A15:R15"/>
    <mergeCell ref="A16:A17"/>
    <mergeCell ref="B16:C16"/>
    <mergeCell ref="D8:E8"/>
    <mergeCell ref="D16:E16"/>
    <mergeCell ref="F16:G16"/>
    <mergeCell ref="H8:I8"/>
    <mergeCell ref="H16:I16"/>
    <mergeCell ref="N16:O16"/>
    <mergeCell ref="J8:K8"/>
    <mergeCell ref="J16:K16"/>
    <mergeCell ref="L16:M16"/>
    <mergeCell ref="P23:R23"/>
    <mergeCell ref="A28:R28"/>
    <mergeCell ref="A22:R22"/>
    <mergeCell ref="A23:A24"/>
    <mergeCell ref="B23:C23"/>
    <mergeCell ref="D23:E23"/>
    <mergeCell ref="F23:G23"/>
    <mergeCell ref="H23:I23"/>
    <mergeCell ref="N23:O23"/>
    <mergeCell ref="J23:K23"/>
    <mergeCell ref="L23:M23"/>
    <mergeCell ref="P29:R29"/>
    <mergeCell ref="A34:R34"/>
    <mergeCell ref="A35:A36"/>
    <mergeCell ref="B35:C35"/>
    <mergeCell ref="A29:A30"/>
    <mergeCell ref="B29:C29"/>
    <mergeCell ref="D29:E29"/>
    <mergeCell ref="F29:G29"/>
    <mergeCell ref="H29:I29"/>
    <mergeCell ref="N29:O29"/>
    <mergeCell ref="J29:K29"/>
    <mergeCell ref="L29:M29"/>
    <mergeCell ref="P42:R42"/>
    <mergeCell ref="P35:R35"/>
    <mergeCell ref="A41:R41"/>
    <mergeCell ref="A42:A43"/>
    <mergeCell ref="B42:C42"/>
    <mergeCell ref="D42:E42"/>
    <mergeCell ref="F42:G42"/>
    <mergeCell ref="H42:I42"/>
    <mergeCell ref="N42:O42"/>
    <mergeCell ref="J42:K42"/>
    <mergeCell ref="L42:M42"/>
    <mergeCell ref="P84:R84"/>
    <mergeCell ref="A96:R96"/>
    <mergeCell ref="A83:R83"/>
    <mergeCell ref="A84:A85"/>
    <mergeCell ref="B84:C84"/>
    <mergeCell ref="D84:E84"/>
    <mergeCell ref="F84:G84"/>
    <mergeCell ref="H84:I84"/>
    <mergeCell ref="N84:O84"/>
    <mergeCell ref="J84:K84"/>
    <mergeCell ref="L84:M84"/>
    <mergeCell ref="P97:R97"/>
    <mergeCell ref="A103:R103"/>
    <mergeCell ref="A104:A105"/>
    <mergeCell ref="B104:C104"/>
    <mergeCell ref="A97:A98"/>
    <mergeCell ref="B97:C97"/>
    <mergeCell ref="P111:R111"/>
    <mergeCell ref="P104:R104"/>
    <mergeCell ref="A110:R110"/>
    <mergeCell ref="A111:A112"/>
    <mergeCell ref="B111:C111"/>
    <mergeCell ref="D111:E111"/>
    <mergeCell ref="F111:G111"/>
    <mergeCell ref="H111:I111"/>
    <mergeCell ref="N111:O111"/>
    <mergeCell ref="J111:K111"/>
    <mergeCell ref="L111:M111"/>
    <mergeCell ref="P117:R117"/>
    <mergeCell ref="A134:R134"/>
    <mergeCell ref="A116:R116"/>
    <mergeCell ref="A117:A118"/>
    <mergeCell ref="B117:C117"/>
    <mergeCell ref="P160:R160"/>
    <mergeCell ref="P135:R135"/>
    <mergeCell ref="A159:R159"/>
    <mergeCell ref="A160:A161"/>
    <mergeCell ref="B160:C160"/>
    <mergeCell ref="A135:A136"/>
    <mergeCell ref="B135:C135"/>
  </mergeCells>
  <pageMargins left="0.39370078740157483" right="0.39370078740157483" top="0.19685039370078741" bottom="0.11811023622047245" header="0" footer="0"/>
  <pageSetup paperSize="9" scale="5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Atividades e Resultados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Solange Moreira Lima</dc:creator>
  <cp:lastModifiedBy>Miriam Junko Kimoto Watanabe</cp:lastModifiedBy>
  <cp:lastPrinted>2025-08-12T12:51:20Z</cp:lastPrinted>
  <dcterms:created xsi:type="dcterms:W3CDTF">2020-12-14T19:05:34Z</dcterms:created>
  <dcterms:modified xsi:type="dcterms:W3CDTF">2025-08-12T12:51:28Z</dcterms:modified>
</cp:coreProperties>
</file>