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miriam_watanabe_amemogi_spdm_org_br/Documents/Área de Trabalho/"/>
    </mc:Choice>
  </mc:AlternateContent>
  <xr:revisionPtr revIDLastSave="0" documentId="8_{8B8B07EF-6AE2-4CC8-AE95-AA950EE37B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 20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4" i="7" l="1"/>
  <c r="F194" i="7"/>
  <c r="G194" i="7"/>
  <c r="H194" i="7"/>
  <c r="I194" i="7"/>
  <c r="J194" i="7"/>
  <c r="K194" i="7"/>
  <c r="L194" i="7"/>
  <c r="M194" i="7"/>
  <c r="N194" i="7"/>
  <c r="O194" i="7"/>
  <c r="P194" i="7"/>
  <c r="Q194" i="7"/>
  <c r="R194" i="7"/>
  <c r="S194" i="7"/>
  <c r="D194" i="7"/>
  <c r="E193" i="7"/>
  <c r="F193" i="7"/>
  <c r="G193" i="7"/>
  <c r="H193" i="7"/>
  <c r="I193" i="7"/>
  <c r="J193" i="7"/>
  <c r="K193" i="7"/>
  <c r="L193" i="7"/>
  <c r="M193" i="7"/>
  <c r="N193" i="7"/>
  <c r="O193" i="7"/>
  <c r="P193" i="7"/>
  <c r="Q193" i="7"/>
  <c r="D193" i="7"/>
  <c r="T193" i="7"/>
  <c r="S193" i="7"/>
  <c r="R193" i="7"/>
  <c r="S192" i="7"/>
  <c r="R192" i="7"/>
  <c r="T191" i="7"/>
  <c r="R191" i="7"/>
  <c r="S191" i="7"/>
  <c r="E191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D191" i="7"/>
  <c r="S190" i="7"/>
  <c r="R190" i="7"/>
  <c r="T189" i="7"/>
  <c r="R189" i="7"/>
  <c r="S189" i="7"/>
  <c r="Q189" i="7"/>
  <c r="S188" i="7"/>
  <c r="R188" i="7"/>
  <c r="E189" i="7"/>
  <c r="F189" i="7"/>
  <c r="G189" i="7"/>
  <c r="H189" i="7"/>
  <c r="I189" i="7"/>
  <c r="J189" i="7"/>
  <c r="K189" i="7"/>
  <c r="L189" i="7"/>
  <c r="M189" i="7"/>
  <c r="N189" i="7"/>
  <c r="O189" i="7"/>
  <c r="P189" i="7"/>
  <c r="D189" i="7"/>
  <c r="S187" i="7"/>
  <c r="R187" i="7"/>
  <c r="T186" i="7"/>
  <c r="R186" i="7"/>
  <c r="S186" i="7"/>
  <c r="Q186" i="7"/>
  <c r="E186" i="7"/>
  <c r="F186" i="7"/>
  <c r="G186" i="7"/>
  <c r="H186" i="7"/>
  <c r="I186" i="7"/>
  <c r="J186" i="7"/>
  <c r="K186" i="7"/>
  <c r="L186" i="7"/>
  <c r="M186" i="7"/>
  <c r="N186" i="7"/>
  <c r="O186" i="7"/>
  <c r="P186" i="7"/>
  <c r="D186" i="7"/>
  <c r="S183" i="7"/>
  <c r="S184" i="7"/>
  <c r="S185" i="7"/>
  <c r="S182" i="7"/>
  <c r="R185" i="7"/>
  <c r="R184" i="7"/>
  <c r="R183" i="7"/>
  <c r="R182" i="7"/>
  <c r="T180" i="7"/>
  <c r="T181" i="7"/>
  <c r="E181" i="7"/>
  <c r="F181" i="7"/>
  <c r="G181" i="7"/>
  <c r="H181" i="7"/>
  <c r="I181" i="7"/>
  <c r="J181" i="7"/>
  <c r="K181" i="7"/>
  <c r="L181" i="7"/>
  <c r="M181" i="7"/>
  <c r="N181" i="7"/>
  <c r="O181" i="7"/>
  <c r="P181" i="7"/>
  <c r="Q181" i="7"/>
  <c r="R181" i="7"/>
  <c r="S181" i="7"/>
  <c r="D181" i="7"/>
  <c r="R180" i="7"/>
  <c r="S179" i="7"/>
  <c r="R113" i="7"/>
  <c r="S50" i="7"/>
  <c r="T47" i="7"/>
  <c r="R50" i="7"/>
  <c r="T12" i="7"/>
  <c r="T11" i="7"/>
  <c r="T10" i="7"/>
  <c r="Q79" i="7" l="1"/>
  <c r="P79" i="7"/>
  <c r="Q68" i="7"/>
  <c r="P68" i="7"/>
  <c r="Q55" i="7"/>
  <c r="P55" i="7"/>
  <c r="Q50" i="7"/>
  <c r="P50" i="7"/>
  <c r="P81" i="7" s="1"/>
  <c r="Q32" i="7"/>
  <c r="P32" i="7"/>
  <c r="Q26" i="7"/>
  <c r="P26" i="7"/>
  <c r="Q20" i="7"/>
  <c r="P20" i="7"/>
  <c r="Q13" i="7"/>
  <c r="P13" i="7"/>
  <c r="Q81" i="7" l="1"/>
  <c r="R177" i="7"/>
  <c r="R178" i="7"/>
  <c r="R179" i="7"/>
  <c r="M79" i="7"/>
  <c r="M81" i="7" s="1"/>
  <c r="L79" i="7"/>
  <c r="L81" i="7" s="1"/>
  <c r="M68" i="7"/>
  <c r="L68" i="7"/>
  <c r="M55" i="7"/>
  <c r="L55" i="7"/>
  <c r="M50" i="7"/>
  <c r="L50" i="7"/>
  <c r="M32" i="7"/>
  <c r="L32" i="7"/>
  <c r="M26" i="7"/>
  <c r="L26" i="7"/>
  <c r="M20" i="7"/>
  <c r="L20" i="7"/>
  <c r="M13" i="7"/>
  <c r="L13" i="7"/>
  <c r="S178" i="7"/>
  <c r="S180" i="7"/>
  <c r="K79" i="7"/>
  <c r="J79" i="7"/>
  <c r="J81" i="7" s="1"/>
  <c r="K68" i="7"/>
  <c r="J68" i="7"/>
  <c r="K55" i="7"/>
  <c r="J55" i="7"/>
  <c r="K50" i="7"/>
  <c r="J50" i="7"/>
  <c r="K32" i="7"/>
  <c r="J32" i="7"/>
  <c r="K26" i="7"/>
  <c r="J26" i="7"/>
  <c r="K20" i="7"/>
  <c r="J20" i="7"/>
  <c r="K13" i="7"/>
  <c r="J13" i="7"/>
  <c r="K81" i="7" l="1"/>
  <c r="S177" i="7"/>
  <c r="T183" i="7"/>
  <c r="T113" i="7"/>
  <c r="T53" i="7"/>
  <c r="O13" i="7"/>
  <c r="O79" i="7"/>
  <c r="N79" i="7"/>
  <c r="O68" i="7"/>
  <c r="N68" i="7"/>
  <c r="O55" i="7"/>
  <c r="N55" i="7"/>
  <c r="O50" i="7"/>
  <c r="N50" i="7"/>
  <c r="O32" i="7"/>
  <c r="N32" i="7"/>
  <c r="O26" i="7"/>
  <c r="N26" i="7"/>
  <c r="O20" i="7"/>
  <c r="N20" i="7"/>
  <c r="N13" i="7"/>
  <c r="T76" i="7"/>
  <c r="T74" i="7"/>
  <c r="R79" i="7"/>
  <c r="I79" i="7"/>
  <c r="G79" i="7"/>
  <c r="E79" i="7"/>
  <c r="H79" i="7"/>
  <c r="F79" i="7"/>
  <c r="S68" i="7"/>
  <c r="R68" i="7"/>
  <c r="I68" i="7"/>
  <c r="H68" i="7"/>
  <c r="G68" i="7"/>
  <c r="F68" i="7"/>
  <c r="S55" i="7"/>
  <c r="R55" i="7"/>
  <c r="I55" i="7"/>
  <c r="G55" i="7"/>
  <c r="E55" i="7"/>
  <c r="I50" i="7"/>
  <c r="G50" i="7"/>
  <c r="H55" i="7"/>
  <c r="H50" i="7"/>
  <c r="F55" i="7"/>
  <c r="F50" i="7"/>
  <c r="S32" i="7"/>
  <c r="R32" i="7"/>
  <c r="I32" i="7"/>
  <c r="G32" i="7"/>
  <c r="H32" i="7"/>
  <c r="F32" i="7"/>
  <c r="R26" i="7"/>
  <c r="I26" i="7"/>
  <c r="H26" i="7"/>
  <c r="G26" i="7"/>
  <c r="F26" i="7"/>
  <c r="S20" i="7"/>
  <c r="T19" i="7"/>
  <c r="I20" i="7"/>
  <c r="H20" i="7"/>
  <c r="G20" i="7"/>
  <c r="F20" i="7"/>
  <c r="I13" i="7"/>
  <c r="H13" i="7"/>
  <c r="G13" i="7"/>
  <c r="F13" i="7"/>
  <c r="E13" i="7"/>
  <c r="D13" i="7"/>
  <c r="R13" i="7"/>
  <c r="T87" i="7"/>
  <c r="T49" i="7"/>
  <c r="T56" i="7"/>
  <c r="T57" i="7"/>
  <c r="T58" i="7"/>
  <c r="T59" i="7"/>
  <c r="T60" i="7"/>
  <c r="T61" i="7"/>
  <c r="T62" i="7"/>
  <c r="T63" i="7"/>
  <c r="T64" i="7"/>
  <c r="T65" i="7"/>
  <c r="T66" i="7"/>
  <c r="T69" i="7"/>
  <c r="T70" i="7"/>
  <c r="T72" i="7"/>
  <c r="T73" i="7"/>
  <c r="T77" i="7"/>
  <c r="T78" i="7"/>
  <c r="T52" i="7"/>
  <c r="T48" i="7"/>
  <c r="D79" i="7"/>
  <c r="E68" i="7"/>
  <c r="D68" i="7"/>
  <c r="D55" i="7"/>
  <c r="E50" i="7"/>
  <c r="D50" i="7"/>
  <c r="E32" i="7"/>
  <c r="D32" i="7"/>
  <c r="E26" i="7"/>
  <c r="D26" i="7"/>
  <c r="E20" i="7"/>
  <c r="D20" i="7"/>
  <c r="C79" i="7"/>
  <c r="B79" i="7"/>
  <c r="C68" i="7"/>
  <c r="B68" i="7"/>
  <c r="C55" i="7"/>
  <c r="B55" i="7"/>
  <c r="C50" i="7"/>
  <c r="B50" i="7"/>
  <c r="C32" i="7"/>
  <c r="B32" i="7"/>
  <c r="C26" i="7"/>
  <c r="B26" i="7"/>
  <c r="C20" i="7"/>
  <c r="B20" i="7"/>
  <c r="C13" i="7"/>
  <c r="B13" i="7"/>
  <c r="N81" i="7" l="1"/>
  <c r="T50" i="7"/>
  <c r="T179" i="7"/>
  <c r="T187" i="7"/>
  <c r="T188" i="7"/>
  <c r="T68" i="7"/>
  <c r="T190" i="7"/>
  <c r="T182" i="7"/>
  <c r="O81" i="7"/>
  <c r="T177" i="7"/>
  <c r="T71" i="7"/>
  <c r="T54" i="7"/>
  <c r="T178" i="7"/>
  <c r="T75" i="7"/>
  <c r="T25" i="7"/>
  <c r="T67" i="7"/>
  <c r="T184" i="7"/>
  <c r="T185" i="7"/>
  <c r="R20" i="7"/>
  <c r="T20" i="7" s="1"/>
  <c r="T18" i="7"/>
  <c r="T192" i="7"/>
  <c r="S79" i="7"/>
  <c r="S81" i="7" s="1"/>
  <c r="F81" i="7"/>
  <c r="H81" i="7"/>
  <c r="E81" i="7"/>
  <c r="S26" i="7"/>
  <c r="T26" i="7" s="1"/>
  <c r="G81" i="7"/>
  <c r="I81" i="7"/>
  <c r="T32" i="7"/>
  <c r="T31" i="7"/>
  <c r="S13" i="7"/>
  <c r="T13" i="7" s="1"/>
  <c r="T55" i="7"/>
  <c r="T51" i="7"/>
  <c r="T86" i="7"/>
  <c r="D81" i="7"/>
  <c r="R81" i="7"/>
  <c r="B81" i="7"/>
  <c r="C81" i="7"/>
  <c r="T194" i="7" l="1"/>
  <c r="T79" i="7"/>
  <c r="T81" i="7"/>
</calcChain>
</file>

<file path=xl/sharedStrings.xml><?xml version="1.0" encoding="utf-8"?>
<sst xmlns="http://schemas.openxmlformats.org/spreadsheetml/2006/main" count="415" uniqueCount="142">
  <si>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</si>
  <si>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</si>
  <si>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</si>
  <si>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</si>
  <si>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</si>
  <si>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</si>
  <si>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</si>
  <si>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</si>
  <si>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</si>
  <si>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</si>
  <si>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</si>
  <si>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</si>
  <si>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</si>
  <si>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</si>
  <si>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</si>
  <si>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</si>
  <si>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Métodos Diagnósticos em Especialidades</t>
  </si>
  <si>
    <t> 189 - Tratamentos Clínicos </t>
  </si>
  <si>
    <t>Fonte: http://www.gestao.saude.sp.gov.br</t>
  </si>
  <si>
    <t> 607 - Consultas Não Médicas/Procedimentos Terapêuticos Não Médicos por Telemedicina (acompanhamento) </t>
  </si>
  <si>
    <t>Tratamento em Oncologia - Quimioterapia (QT)</t>
  </si>
  <si>
    <t>Tratamento em Oncologia - Hormonioterapia (HT)</t>
  </si>
  <si>
    <t>Mamografia</t>
  </si>
  <si>
    <t>Densitometria</t>
  </si>
  <si>
    <t>Radiologia</t>
  </si>
  <si>
    <t>Ultra-Sonografia</t>
  </si>
  <si>
    <t>Ecocardiografia</t>
  </si>
  <si>
    <t>Ultrassonografia com Doppler</t>
  </si>
  <si>
    <t>Ultrassonografia Obstétrica</t>
  </si>
  <si>
    <t>Outras Ultrassonografias</t>
  </si>
  <si>
    <t>Diagnóstico em Oftalmologia</t>
  </si>
  <si>
    <t>Diagnóstico em Otorrinolaringologia/Fonoaudiologia</t>
  </si>
  <si>
    <t>Diagnóstico em Pneumologia</t>
  </si>
  <si>
    <t>Ambulatório Médico de Especialidades de Mogi das Cruzes - AME Mogi das Cruzes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</si>
  <si>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</si>
  <si>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</si>
  <si>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</si>
  <si>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</si>
  <si>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</si>
  <si>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</si>
  <si>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Outros exames em Radiologia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</si>
  <si>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</si>
  <si>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</si>
  <si>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</si>
  <si>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</si>
  <si>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</si>
  <si>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</si>
  <si>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</si>
  <si>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</si>
  <si>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</si>
  <si>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</si>
  <si>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</si>
  <si>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</si>
  <si>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</si>
  <si>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</si>
  <si>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</si>
  <si>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</si>
  <si>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</si>
  <si>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Urologia</t>
  </si>
  <si>
    <t>Outros exames em Mét. Diagn. Especialidades</t>
  </si>
  <si>
    <t>Procedimentos Especiais Hemoterapia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</si>
  <si>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</si>
  <si>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</si>
  <si>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</si>
  <si>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</si>
  <si>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</si>
  <si>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</si>
  <si>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</si>
  <si>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</si>
  <si>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</si>
  <si>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</si>
  <si>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</si>
  <si>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</si>
  <si>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</si>
  <si>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</si>
  <si>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</si>
  <si>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</si>
  <si>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</si>
  <si>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</si>
  <si>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</si>
  <si>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</si>
  <si>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</si>
  <si>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</si>
  <si>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</si>
  <si>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</si>
  <si>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</si>
  <si>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</si>
  <si>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</si>
  <si>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</si>
  <si>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</si>
  <si>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</si>
  <si>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</si>
  <si>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</si>
  <si>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</si>
  <si>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</si>
  <si>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</si>
  <si>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</si>
  <si>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</si>
  <si>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</si>
  <si>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</si>
  <si>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</si>
  <si>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</si>
  <si>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</si>
  <si>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</si>
  <si>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</si>
  <si>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</si>
  <si>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</si>
  <si>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</si>
  <si>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</si>
  <si>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</si>
  <si>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</si>
  <si>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</si>
  <si>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</si>
  <si>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</si>
  <si>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</si>
  <si>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</si>
  <si>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</si>
  <si>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Fevereiro</t>
  </si>
  <si>
    <t>Março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</si>
  <si>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</si>
  <si>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</si>
  <si>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</si>
  <si>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</si>
  <si>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</si>
  <si>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</si>
  <si>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</si>
  <si>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</si>
  <si>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</si>
  <si>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</si>
  <si>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</si>
  <si>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</si>
  <si>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Sub Total - OCI Ortopedia</t>
  </si>
  <si>
    <t>0904010015 OCI Avaliação Inicial Diagnóstica De Deficit Auditivo</t>
  </si>
  <si>
    <t>Sub Total - OCI Otorrinolaringologia</t>
  </si>
  <si>
    <t>0905010043 OCI Avaliação Retinopatia Diabética</t>
  </si>
  <si>
    <t>Sub Total - OCI Oftalmologia</t>
  </si>
  <si>
    <t>Abril</t>
  </si>
  <si>
    <t>0903010020 OCI Avaliação Diagnóstica Em Ortopedia Com Recursos De Radiologia E Ultrassonografia</t>
  </si>
  <si>
    <t>Maio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</si>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</sst>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69696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9" fillId="0" borderId="10" xfId="0" applyFont="1" applyBorder="1"/>
    <xf numFmtId="0" fontId="18" fillId="0" borderId="0" xfId="0" applyFont="1" applyAlignment="1">
      <alignment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10" fontId="21" fillId="0" borderId="11" xfId="42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center" wrapText="1"/>
    </xf>
    <xf numFmtId="10" fontId="18" fillId="0" borderId="11" xfId="42" applyNumberFormat="1" applyFont="1" applyBorder="1" applyAlignment="1">
      <alignment horizontal="center" wrapText="1"/>
    </xf>
    <xf numFmtId="0" fontId="21" fillId="0" borderId="11" xfId="0" applyFont="1" applyBorder="1" applyAlignment="1">
      <alignment wrapText="1"/>
    </xf>
    <xf numFmtId="0" fontId="21" fillId="0" borderId="0" xfId="0" applyFont="1"/>
    <xf numFmtId="0" fontId="0" fillId="0" borderId="0" xfId="0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0" fontId="22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0" fillId="0" borderId="11" xfId="0" applyFont="1" applyBorder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962025</xdr:colOff>
      <xdr:row>1</xdr:row>
      <xdr:rowOff>152400</xdr:rowOff>
    </xdr:from>
    <xdr:to>
      <xdr:col>19</xdr:col>
      <xdr:colOff>702072</xdr:colOff>
      <xdr:row>4</xdr:row>
      <xdr:rowOff>184150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71E648-60E8-48C9-BE3D-8687E90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5" y="34290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</xdr:row>
      <xdr:rowOff>47625</xdr:rowOff>
    </xdr:from>
    <xdr:to>
      <xdr:col>0</xdr:col>
      <xdr:colOff>1600200</xdr:colOff>
      <xdr:row>4</xdr:row>
      <xdr:rowOff>146050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96C690CA-52C8-447F-9BBD-454794929F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0BF3-C94D-4EBD-9773-4ED9779DB4A3}">
  <dimension ref="A1:T196"/>
  <sheetViews>
    <sheetView showGridLines="0" tabSelected="1" view="pageBreakPreview" topLeftCell="A114" zoomScale="60" zoomScaleNormal="100" workbookViewId="0">
      <selection activeCell="Y192" sqref="Y192"/>
    </sheetView>
  </sheetViews>
  <sheetFormatPr defaultColWidth="9.140625" defaultRowHeight="15" x14ac:dyDescent="0.25"/>
  <cols>
    <col min="1" max="1" width="39.85546875" style="5" bestFit="1" customWidth="1"/>
    <col min="2" max="2" width="8.7109375" style="4" bestFit="1" customWidth="1"/>
    <col min="3" max="3" width="8.28515625" style="4" bestFit="1" customWidth="1"/>
    <col min="4" max="4" width="8.7109375" style="4" bestFit="1" customWidth="1"/>
    <col min="5" max="5" width="8.28515625" style="4" bestFit="1" customWidth="1"/>
    <col min="6" max="6" width="8.7109375" style="4" bestFit="1" customWidth="1"/>
    <col min="7" max="7" width="8.28515625" style="4" bestFit="1" customWidth="1"/>
    <col min="8" max="8" width="8.7109375" style="4" bestFit="1" customWidth="1"/>
    <col min="9" max="9" width="8.28515625" style="4" bestFit="1" customWidth="1"/>
    <col min="10" max="10" width="8.7109375" style="4" bestFit="1" customWidth="1"/>
    <col min="11" max="11" width="8.28515625" style="4" bestFit="1" customWidth="1"/>
    <col min="12" max="12" width="8.7109375" style="4" bestFit="1" customWidth="1"/>
    <col min="13" max="13" width="8.28515625" style="4" bestFit="1" customWidth="1"/>
    <col min="14" max="14" width="8.7109375" style="4" bestFit="1" customWidth="1"/>
    <col min="15" max="15" width="8.28515625" style="4" bestFit="1" customWidth="1"/>
    <col min="16" max="16" width="8.7109375" style="4" bestFit="1" customWidth="1"/>
    <col min="17" max="17" width="8.28515625" style="4" bestFit="1" customWidth="1"/>
    <col min="18" max="19" width="9.42578125" style="4" bestFit="1" customWidth="1"/>
    <col min="20" max="20" width="11.5703125" style="4" customWidth="1"/>
    <col min="21" max="16384" width="9.140625" style="5"/>
  </cols>
  <sheetData>
    <row r="1" spans="1:20" ht="15" customHeight="1" x14ac:dyDescent="0.25">
      <c r="A1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0" ht="15" customHeight="1" x14ac:dyDescent="0.25">
      <c r="A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0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0" ht="20.45" customHeight="1" x14ac:dyDescent="0.35">
      <c r="A4" s="28" t="s">
        <v>33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15" customHeight="1" x14ac:dyDescent="0.25">
      <c r="A5" s="29">
        <v>2025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15" customHeight="1" thickBot="1" x14ac:dyDescent="0.3">
      <c r="A6" s="30"/>
      <c r="B6" s="30"/>
      <c r="C6" s="30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20" ht="20.100000000000001" customHeight="1" thickBot="1" x14ac:dyDescent="0.3">
      <c r="A7" s="1" t="s">
        <v>0</v>
      </c>
    </row>
    <row r="8" spans="1:20" ht="20.100000000000001" customHeight="1" thickBot="1" x14ac:dyDescent="0.3">
      <c r="A8" s="31"/>
      <c r="B8" s="25" t="s">
        <v>1</v>
      </c>
      <c r="C8" s="26"/>
      <c r="D8" s="25" t="s">
        <v>117</v>
      </c>
      <c r="E8" s="26"/>
      <c r="F8" s="25" t="s">
        <v>118</v>
      </c>
      <c r="G8" s="26"/>
      <c r="H8" s="25" t="s">
        <v>136</v>
      </c>
      <c r="I8" s="26"/>
      <c r="J8" s="25" t="s">
        <v>138</v>
      </c>
      <c r="K8" s="26"/>
      <c r="L8" s="25" t="s">
        <v>139</v>
      </c>
      <c r="M8" s="26"/>
      <c r="N8" s="25" t="s">
        <v>140</v>
      </c>
      <c r="O8" s="26"/>
      <c r="P8" s="25" t="s">
        <v>141</v>
      </c>
      <c r="Q8" s="26"/>
      <c r="R8" s="25" t="s">
        <v>2</v>
      </c>
      <c r="S8" s="27"/>
      <c r="T8" s="26"/>
    </row>
    <row r="9" spans="1:20" ht="20.100000000000001" customHeight="1" thickBot="1" x14ac:dyDescent="0.3">
      <c r="A9" s="32"/>
      <c r="B9" s="6" t="s">
        <v>3</v>
      </c>
      <c r="C9" s="6" t="s">
        <v>4</v>
      </c>
      <c r="D9" s="6" t="s">
        <v>3</v>
      </c>
      <c r="E9" s="6" t="s">
        <v>4</v>
      </c>
      <c r="F9" s="18" t="s">
        <v>3</v>
      </c>
      <c r="G9" s="18" t="s">
        <v>4</v>
      </c>
      <c r="H9" s="18" t="s">
        <v>3</v>
      </c>
      <c r="I9" s="18" t="s">
        <v>4</v>
      </c>
      <c r="J9" s="18" t="s">
        <v>3</v>
      </c>
      <c r="K9" s="18" t="s">
        <v>4</v>
      </c>
      <c r="L9" s="18" t="s">
        <v>3</v>
      </c>
      <c r="M9" s="18" t="s">
        <v>4</v>
      </c>
      <c r="N9" s="18" t="s">
        <v>3</v>
      </c>
      <c r="O9" s="18" t="s">
        <v>4</v>
      </c>
      <c r="P9" s="18" t="s">
        <v>3</v>
      </c>
      <c r="Q9" s="18" t="s">
        <v>4</v>
      </c>
      <c r="R9" s="6" t="s">
        <v>3</v>
      </c>
      <c r="S9" s="6" t="s">
        <v>4</v>
      </c>
      <c r="T9" s="6" t="s">
        <v>5</v>
      </c>
    </row>
    <row r="10" spans="1:20" ht="20.100000000000001" customHeight="1" thickBot="1" x14ac:dyDescent="0.3">
      <c r="A10" s="7" t="s">
        <v>6</v>
      </c>
      <c r="B10" s="8">
        <v>1700</v>
      </c>
      <c r="C10" s="8">
        <v>1735</v>
      </c>
      <c r="D10" s="8">
        <v>1550</v>
      </c>
      <c r="E10" s="8">
        <v>1384</v>
      </c>
      <c r="F10" s="19">
        <v>1550</v>
      </c>
      <c r="G10" s="19">
        <v>1392</v>
      </c>
      <c r="H10" s="19">
        <v>1550</v>
      </c>
      <c r="I10" s="19">
        <v>1510</v>
      </c>
      <c r="J10" s="19">
        <v>1550</v>
      </c>
      <c r="K10" s="19">
        <v>1677</v>
      </c>
      <c r="L10" s="19">
        <v>1550</v>
      </c>
      <c r="M10" s="19">
        <v>1372</v>
      </c>
      <c r="N10" s="19">
        <v>1550</v>
      </c>
      <c r="O10" s="19">
        <v>1380</v>
      </c>
      <c r="P10" s="19">
        <v>1550</v>
      </c>
      <c r="Q10" s="19">
        <v>1386</v>
      </c>
      <c r="R10" s="11">
        <v>12550</v>
      </c>
      <c r="S10" s="11">
        <v>11921</v>
      </c>
      <c r="T10" s="9">
        <f t="shared" ref="T10:T13" si="0">(S10-R10)/R10</f>
        <v>-5.0119521912350598E-2</v>
      </c>
    </row>
    <row r="11" spans="1:20" ht="20.100000000000001" customHeight="1" thickBot="1" x14ac:dyDescent="0.3">
      <c r="A11" s="7" t="s">
        <v>7</v>
      </c>
      <c r="B11" s="8">
        <v>480</v>
      </c>
      <c r="C11" s="8">
        <v>631</v>
      </c>
      <c r="D11" s="8">
        <v>480</v>
      </c>
      <c r="E11" s="8">
        <v>553</v>
      </c>
      <c r="F11" s="20">
        <v>480</v>
      </c>
      <c r="G11" s="20">
        <v>539</v>
      </c>
      <c r="H11" s="20">
        <v>480</v>
      </c>
      <c r="I11" s="20">
        <v>582</v>
      </c>
      <c r="J11" s="20">
        <v>480</v>
      </c>
      <c r="K11" s="20">
        <v>632</v>
      </c>
      <c r="L11" s="20">
        <v>480</v>
      </c>
      <c r="M11" s="20">
        <v>666</v>
      </c>
      <c r="N11" s="20">
        <v>480</v>
      </c>
      <c r="O11" s="20">
        <v>649</v>
      </c>
      <c r="P11" s="20">
        <v>480</v>
      </c>
      <c r="Q11" s="20">
        <v>556</v>
      </c>
      <c r="R11" s="11">
        <v>3840</v>
      </c>
      <c r="S11" s="11">
        <v>4851</v>
      </c>
      <c r="T11" s="9">
        <f t="shared" si="0"/>
        <v>0.26328125000000002</v>
      </c>
    </row>
    <row r="12" spans="1:20" ht="20.100000000000001" customHeight="1" thickBot="1" x14ac:dyDescent="0.3">
      <c r="A12" s="7" t="s">
        <v>8</v>
      </c>
      <c r="B12" s="10">
        <v>1095</v>
      </c>
      <c r="C12" s="10">
        <v>1017</v>
      </c>
      <c r="D12" s="10">
        <v>945</v>
      </c>
      <c r="E12" s="10">
        <v>1147</v>
      </c>
      <c r="F12" s="20">
        <v>945</v>
      </c>
      <c r="G12" s="20">
        <v>861</v>
      </c>
      <c r="H12" s="20">
        <v>945</v>
      </c>
      <c r="I12" s="20">
        <v>1061</v>
      </c>
      <c r="J12" s="20">
        <v>945</v>
      </c>
      <c r="K12" s="20">
        <v>972</v>
      </c>
      <c r="L12" s="20">
        <v>945</v>
      </c>
      <c r="M12" s="20">
        <v>889</v>
      </c>
      <c r="N12" s="20">
        <v>945</v>
      </c>
      <c r="O12" s="20">
        <v>972</v>
      </c>
      <c r="P12" s="20">
        <v>945</v>
      </c>
      <c r="Q12" s="20">
        <v>1058</v>
      </c>
      <c r="R12" s="11">
        <v>7710</v>
      </c>
      <c r="S12" s="11">
        <v>8018</v>
      </c>
      <c r="T12" s="9">
        <f t="shared" si="0"/>
        <v>3.9948119325551229E-2</v>
      </c>
    </row>
    <row r="13" spans="1:20" ht="20.100000000000001" customHeight="1" thickBot="1" x14ac:dyDescent="0.3">
      <c r="A13" s="7" t="s">
        <v>2</v>
      </c>
      <c r="B13" s="10">
        <f t="shared" ref="B13:S13" si="1">SUM(B10:B12)</f>
        <v>3275</v>
      </c>
      <c r="C13" s="10">
        <f t="shared" si="1"/>
        <v>3383</v>
      </c>
      <c r="D13" s="10">
        <f t="shared" si="1"/>
        <v>2975</v>
      </c>
      <c r="E13" s="10">
        <f t="shared" si="1"/>
        <v>3084</v>
      </c>
      <c r="F13" s="10">
        <f t="shared" si="1"/>
        <v>2975</v>
      </c>
      <c r="G13" s="10">
        <f t="shared" si="1"/>
        <v>2792</v>
      </c>
      <c r="H13" s="10">
        <f t="shared" si="1"/>
        <v>2975</v>
      </c>
      <c r="I13" s="10">
        <f t="shared" si="1"/>
        <v>3153</v>
      </c>
      <c r="J13" s="10">
        <f t="shared" ref="J13:N13" si="2">SUM(J10:J12)</f>
        <v>2975</v>
      </c>
      <c r="K13" s="10">
        <f t="shared" ref="K13:P13" si="3">SUM(K10:K12)</f>
        <v>3281</v>
      </c>
      <c r="L13" s="10">
        <f t="shared" si="3"/>
        <v>2975</v>
      </c>
      <c r="M13" s="10">
        <f t="shared" ref="M13" si="4">SUM(M10:M12)</f>
        <v>2927</v>
      </c>
      <c r="N13" s="10">
        <f t="shared" si="2"/>
        <v>2975</v>
      </c>
      <c r="O13" s="10">
        <f t="shared" si="3"/>
        <v>3001</v>
      </c>
      <c r="P13" s="10">
        <f t="shared" si="3"/>
        <v>2975</v>
      </c>
      <c r="Q13" s="10">
        <f t="shared" ref="Q13" si="5">SUM(Q10:Q12)</f>
        <v>3000</v>
      </c>
      <c r="R13" s="11">
        <f t="shared" si="1"/>
        <v>24100</v>
      </c>
      <c r="S13" s="11">
        <f t="shared" si="1"/>
        <v>24790</v>
      </c>
      <c r="T13" s="9">
        <f t="shared" si="0"/>
        <v>2.863070539419087E-2</v>
      </c>
    </row>
    <row r="14" spans="1:20" ht="20.100000000000001" customHeight="1" x14ac:dyDescent="0.25">
      <c r="A14" s="2"/>
    </row>
    <row r="15" spans="1:20" ht="20.100000000000001" customHeight="1" thickBot="1" x14ac:dyDescent="0.3">
      <c r="A15" s="33" t="s">
        <v>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20.100000000000001" customHeight="1" thickBot="1" x14ac:dyDescent="0.3">
      <c r="A16" s="31"/>
      <c r="B16" s="25" t="s">
        <v>1</v>
      </c>
      <c r="C16" s="26"/>
      <c r="D16" s="25" t="s">
        <v>117</v>
      </c>
      <c r="E16" s="26"/>
      <c r="F16" s="25" t="s">
        <v>118</v>
      </c>
      <c r="G16" s="26"/>
      <c r="H16" s="25" t="s">
        <v>136</v>
      </c>
      <c r="I16" s="26"/>
      <c r="J16" s="25" t="s">
        <v>138</v>
      </c>
      <c r="K16" s="26"/>
      <c r="L16" s="25" t="s">
        <v>139</v>
      </c>
      <c r="M16" s="26"/>
      <c r="N16" s="25" t="s">
        <v>140</v>
      </c>
      <c r="O16" s="26"/>
      <c r="P16" s="25" t="s">
        <v>141</v>
      </c>
      <c r="Q16" s="26"/>
      <c r="R16" s="25" t="s">
        <v>2</v>
      </c>
      <c r="S16" s="27"/>
      <c r="T16" s="26"/>
    </row>
    <row r="17" spans="1:20" ht="20.100000000000001" customHeight="1" thickBot="1" x14ac:dyDescent="0.3">
      <c r="A17" s="32"/>
      <c r="B17" s="6" t="s">
        <v>3</v>
      </c>
      <c r="C17" s="6" t="s">
        <v>4</v>
      </c>
      <c r="D17" s="6" t="s">
        <v>3</v>
      </c>
      <c r="E17" s="6" t="s">
        <v>4</v>
      </c>
      <c r="F17" s="18" t="s">
        <v>3</v>
      </c>
      <c r="G17" s="18" t="s">
        <v>4</v>
      </c>
      <c r="H17" s="18" t="s">
        <v>3</v>
      </c>
      <c r="I17" s="18" t="s">
        <v>4</v>
      </c>
      <c r="J17" s="18" t="s">
        <v>3</v>
      </c>
      <c r="K17" s="18" t="s">
        <v>4</v>
      </c>
      <c r="L17" s="18" t="s">
        <v>3</v>
      </c>
      <c r="M17" s="18" t="s">
        <v>4</v>
      </c>
      <c r="N17" s="18" t="s">
        <v>3</v>
      </c>
      <c r="O17" s="18" t="s">
        <v>4</v>
      </c>
      <c r="P17" s="18" t="s">
        <v>3</v>
      </c>
      <c r="Q17" s="18" t="s">
        <v>4</v>
      </c>
      <c r="R17" s="6" t="s">
        <v>3</v>
      </c>
      <c r="S17" s="6" t="s">
        <v>4</v>
      </c>
      <c r="T17" s="6" t="s">
        <v>5</v>
      </c>
    </row>
    <row r="18" spans="1:20" ht="20.100000000000001" customHeight="1" thickBot="1" x14ac:dyDescent="0.3">
      <c r="A18" s="7" t="s">
        <v>10</v>
      </c>
      <c r="B18" s="10">
        <v>1500</v>
      </c>
      <c r="C18" s="10">
        <v>2000</v>
      </c>
      <c r="D18" s="10">
        <v>1500</v>
      </c>
      <c r="E18" s="10">
        <v>1829</v>
      </c>
      <c r="F18" s="10">
        <v>1500</v>
      </c>
      <c r="G18" s="10">
        <v>1849</v>
      </c>
      <c r="H18" s="10">
        <v>1500</v>
      </c>
      <c r="I18" s="10">
        <v>1852</v>
      </c>
      <c r="J18" s="10">
        <v>1500</v>
      </c>
      <c r="K18" s="10">
        <v>1886</v>
      </c>
      <c r="L18" s="10">
        <v>1500</v>
      </c>
      <c r="M18" s="10">
        <v>1833</v>
      </c>
      <c r="N18" s="10">
        <v>1500</v>
      </c>
      <c r="O18" s="10">
        <v>1987</v>
      </c>
      <c r="P18" s="10">
        <v>1500</v>
      </c>
      <c r="Q18" s="10">
        <v>1587</v>
      </c>
      <c r="R18" s="11">
        <v>12000</v>
      </c>
      <c r="S18" s="11">
        <v>14823</v>
      </c>
      <c r="T18" s="9">
        <f t="shared" ref="T18:T20" si="6">(S18-R18)/R18</f>
        <v>0.23524999999999999</v>
      </c>
    </row>
    <row r="19" spans="1:20" ht="20.100000000000001" customHeight="1" thickBot="1" x14ac:dyDescent="0.3">
      <c r="A19" s="7" t="s">
        <v>11</v>
      </c>
      <c r="B19" s="10">
        <v>1600</v>
      </c>
      <c r="C19" s="10">
        <v>1753</v>
      </c>
      <c r="D19" s="10">
        <v>1600</v>
      </c>
      <c r="E19" s="10">
        <v>1688</v>
      </c>
      <c r="F19" s="10">
        <v>1600</v>
      </c>
      <c r="G19" s="10">
        <v>1561</v>
      </c>
      <c r="H19" s="10">
        <v>1600</v>
      </c>
      <c r="I19" s="10">
        <v>1713</v>
      </c>
      <c r="J19" s="10">
        <v>1600</v>
      </c>
      <c r="K19" s="10">
        <v>1738</v>
      </c>
      <c r="L19" s="10">
        <v>1600</v>
      </c>
      <c r="M19" s="10">
        <v>1657</v>
      </c>
      <c r="N19" s="10">
        <v>1600</v>
      </c>
      <c r="O19" s="10">
        <v>1597</v>
      </c>
      <c r="P19" s="10">
        <v>1600</v>
      </c>
      <c r="Q19" s="10">
        <v>1490</v>
      </c>
      <c r="R19" s="11">
        <v>12800</v>
      </c>
      <c r="S19" s="11">
        <v>13197</v>
      </c>
      <c r="T19" s="9">
        <f t="shared" si="6"/>
        <v>3.1015625000000002E-2</v>
      </c>
    </row>
    <row r="20" spans="1:20" ht="20.100000000000001" customHeight="1" thickBot="1" x14ac:dyDescent="0.3">
      <c r="A20" s="7" t="s">
        <v>2</v>
      </c>
      <c r="B20" s="10">
        <f t="shared" ref="B20:I20" si="7">SUM(B18:B19)</f>
        <v>3100</v>
      </c>
      <c r="C20" s="10">
        <f t="shared" si="7"/>
        <v>3753</v>
      </c>
      <c r="D20" s="10">
        <f t="shared" si="7"/>
        <v>3100</v>
      </c>
      <c r="E20" s="10">
        <f t="shared" si="7"/>
        <v>3517</v>
      </c>
      <c r="F20" s="10">
        <f t="shared" si="7"/>
        <v>3100</v>
      </c>
      <c r="G20" s="10">
        <f t="shared" si="7"/>
        <v>3410</v>
      </c>
      <c r="H20" s="10">
        <f t="shared" si="7"/>
        <v>3100</v>
      </c>
      <c r="I20" s="10">
        <f t="shared" si="7"/>
        <v>3565</v>
      </c>
      <c r="J20" s="10">
        <f t="shared" ref="J20:M20" si="8">SUM(J18:J19)</f>
        <v>3100</v>
      </c>
      <c r="K20" s="10">
        <f t="shared" si="8"/>
        <v>3624</v>
      </c>
      <c r="L20" s="10">
        <f t="shared" si="8"/>
        <v>3100</v>
      </c>
      <c r="M20" s="10">
        <f t="shared" si="8"/>
        <v>3490</v>
      </c>
      <c r="N20" s="10">
        <f t="shared" ref="N20:O20" si="9">SUM(N18:N19)</f>
        <v>3100</v>
      </c>
      <c r="O20" s="10">
        <f t="shared" si="9"/>
        <v>3584</v>
      </c>
      <c r="P20" s="10">
        <f t="shared" ref="P20:Q20" si="10">SUM(P18:P19)</f>
        <v>3100</v>
      </c>
      <c r="Q20" s="10">
        <f t="shared" si="10"/>
        <v>3077</v>
      </c>
      <c r="R20" s="11">
        <f>SUM(R18:R19)</f>
        <v>24800</v>
      </c>
      <c r="S20" s="11">
        <f>SUM(S18:S19)</f>
        <v>28020</v>
      </c>
      <c r="T20" s="9">
        <f t="shared" si="6"/>
        <v>0.12983870967741937</v>
      </c>
    </row>
    <row r="21" spans="1:20" ht="20.100000000000001" customHeight="1" x14ac:dyDescent="0.25">
      <c r="A21" s="2"/>
    </row>
    <row r="22" spans="1:20" ht="20.100000000000001" customHeight="1" thickBot="1" x14ac:dyDescent="0.3">
      <c r="A22" s="33" t="s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0.100000000000001" customHeight="1" thickBot="1" x14ac:dyDescent="0.3">
      <c r="A23" s="31"/>
      <c r="B23" s="25" t="s">
        <v>1</v>
      </c>
      <c r="C23" s="26"/>
      <c r="D23" s="25" t="s">
        <v>117</v>
      </c>
      <c r="E23" s="26"/>
      <c r="F23" s="25" t="s">
        <v>118</v>
      </c>
      <c r="G23" s="26"/>
      <c r="H23" s="25" t="s">
        <v>136</v>
      </c>
      <c r="I23" s="26"/>
      <c r="J23" s="25" t="s">
        <v>138</v>
      </c>
      <c r="K23" s="26"/>
      <c r="L23" s="25" t="s">
        <v>139</v>
      </c>
      <c r="M23" s="26"/>
      <c r="N23" s="25" t="s">
        <v>140</v>
      </c>
      <c r="O23" s="26"/>
      <c r="P23" s="25" t="s">
        <v>141</v>
      </c>
      <c r="Q23" s="26"/>
      <c r="R23" s="25" t="s">
        <v>2</v>
      </c>
      <c r="S23" s="27"/>
      <c r="T23" s="26"/>
    </row>
    <row r="24" spans="1:20" ht="20.100000000000001" customHeight="1" thickBot="1" x14ac:dyDescent="0.3">
      <c r="A24" s="32"/>
      <c r="B24" s="6" t="s">
        <v>3</v>
      </c>
      <c r="C24" s="6" t="s">
        <v>4</v>
      </c>
      <c r="D24" s="6" t="s">
        <v>3</v>
      </c>
      <c r="E24" s="6" t="s">
        <v>4</v>
      </c>
      <c r="F24" s="18" t="s">
        <v>3</v>
      </c>
      <c r="G24" s="18" t="s">
        <v>4</v>
      </c>
      <c r="H24" s="18" t="s">
        <v>3</v>
      </c>
      <c r="I24" s="18" t="s">
        <v>4</v>
      </c>
      <c r="J24" s="18" t="s">
        <v>3</v>
      </c>
      <c r="K24" s="18" t="s">
        <v>4</v>
      </c>
      <c r="L24" s="18" t="s">
        <v>3</v>
      </c>
      <c r="M24" s="18" t="s">
        <v>4</v>
      </c>
      <c r="N24" s="18" t="s">
        <v>3</v>
      </c>
      <c r="O24" s="18" t="s">
        <v>4</v>
      </c>
      <c r="P24" s="18" t="s">
        <v>3</v>
      </c>
      <c r="Q24" s="18" t="s">
        <v>4</v>
      </c>
      <c r="R24" s="6" t="s">
        <v>3</v>
      </c>
      <c r="S24" s="6" t="s">
        <v>4</v>
      </c>
      <c r="T24" s="6" t="s">
        <v>5</v>
      </c>
    </row>
    <row r="25" spans="1:20" ht="20.100000000000001" customHeight="1" thickBot="1" x14ac:dyDescent="0.3">
      <c r="A25" s="7" t="s">
        <v>13</v>
      </c>
      <c r="B25" s="8">
        <v>100</v>
      </c>
      <c r="C25" s="8">
        <v>105</v>
      </c>
      <c r="D25" s="8">
        <v>100</v>
      </c>
      <c r="E25" s="8">
        <v>107</v>
      </c>
      <c r="F25" s="8">
        <v>100</v>
      </c>
      <c r="G25" s="8">
        <v>115</v>
      </c>
      <c r="H25" s="8">
        <v>100</v>
      </c>
      <c r="I25" s="8">
        <v>116</v>
      </c>
      <c r="J25" s="8">
        <v>100</v>
      </c>
      <c r="K25" s="20">
        <v>120</v>
      </c>
      <c r="L25" s="8">
        <v>100</v>
      </c>
      <c r="M25" s="8">
        <v>81</v>
      </c>
      <c r="N25" s="8">
        <v>100</v>
      </c>
      <c r="O25" s="8">
        <v>95</v>
      </c>
      <c r="P25" s="8">
        <v>100</v>
      </c>
      <c r="Q25" s="8">
        <v>95</v>
      </c>
      <c r="R25" s="11">
        <v>800</v>
      </c>
      <c r="S25" s="18">
        <v>822</v>
      </c>
      <c r="T25" s="9">
        <f t="shared" ref="T25:T26" si="11">(S25-R25)/R25</f>
        <v>2.75E-2</v>
      </c>
    </row>
    <row r="26" spans="1:20" ht="20.100000000000001" customHeight="1" thickBot="1" x14ac:dyDescent="0.3">
      <c r="A26" s="7" t="s">
        <v>2</v>
      </c>
      <c r="B26" s="8">
        <f t="shared" ref="B26:G26" si="12">SUM(B25)</f>
        <v>100</v>
      </c>
      <c r="C26" s="8">
        <f t="shared" si="12"/>
        <v>105</v>
      </c>
      <c r="D26" s="8">
        <f t="shared" si="12"/>
        <v>100</v>
      </c>
      <c r="E26" s="8">
        <f t="shared" si="12"/>
        <v>107</v>
      </c>
      <c r="F26" s="8">
        <f t="shared" si="12"/>
        <v>100</v>
      </c>
      <c r="G26" s="8">
        <f t="shared" si="12"/>
        <v>115</v>
      </c>
      <c r="H26" s="8">
        <f t="shared" ref="H26:M26" si="13">SUM(H25)</f>
        <v>100</v>
      </c>
      <c r="I26" s="8">
        <f t="shared" si="13"/>
        <v>116</v>
      </c>
      <c r="J26" s="8">
        <f t="shared" si="13"/>
        <v>100</v>
      </c>
      <c r="K26" s="8">
        <f t="shared" si="13"/>
        <v>120</v>
      </c>
      <c r="L26" s="8">
        <f t="shared" si="13"/>
        <v>100</v>
      </c>
      <c r="M26" s="8">
        <f t="shared" si="13"/>
        <v>81</v>
      </c>
      <c r="N26" s="8">
        <f t="shared" ref="N26:O26" si="14">SUM(N25)</f>
        <v>100</v>
      </c>
      <c r="O26" s="8">
        <f t="shared" si="14"/>
        <v>95</v>
      </c>
      <c r="P26" s="8">
        <f t="shared" ref="P26:Q26" si="15">SUM(P25)</f>
        <v>100</v>
      </c>
      <c r="Q26" s="8">
        <f t="shared" si="15"/>
        <v>95</v>
      </c>
      <c r="R26" s="11">
        <f>SUM(R24:R25)</f>
        <v>800</v>
      </c>
      <c r="S26" s="11">
        <f>SUM(S24:S25)</f>
        <v>822</v>
      </c>
      <c r="T26" s="9">
        <f t="shared" si="11"/>
        <v>2.75E-2</v>
      </c>
    </row>
    <row r="27" spans="1:20" ht="20.100000000000001" customHeight="1" x14ac:dyDescent="0.25">
      <c r="A27" s="2"/>
    </row>
    <row r="28" spans="1:20" ht="20.100000000000001" customHeight="1" thickBot="1" x14ac:dyDescent="0.3">
      <c r="A28" s="33" t="s">
        <v>14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ht="20.100000000000001" customHeight="1" thickBot="1" x14ac:dyDescent="0.3">
      <c r="A29" s="31"/>
      <c r="B29" s="25" t="s">
        <v>1</v>
      </c>
      <c r="C29" s="26"/>
      <c r="D29" s="25" t="s">
        <v>117</v>
      </c>
      <c r="E29" s="26"/>
      <c r="F29" s="25" t="s">
        <v>118</v>
      </c>
      <c r="G29" s="26"/>
      <c r="H29" s="25" t="s">
        <v>136</v>
      </c>
      <c r="I29" s="26"/>
      <c r="J29" s="25" t="s">
        <v>138</v>
      </c>
      <c r="K29" s="26"/>
      <c r="L29" s="25" t="s">
        <v>139</v>
      </c>
      <c r="M29" s="26"/>
      <c r="N29" s="25" t="s">
        <v>140</v>
      </c>
      <c r="O29" s="26"/>
      <c r="P29" s="25" t="s">
        <v>141</v>
      </c>
      <c r="Q29" s="26"/>
      <c r="R29" s="25" t="s">
        <v>2</v>
      </c>
      <c r="S29" s="27"/>
      <c r="T29" s="26"/>
    </row>
    <row r="30" spans="1:20" ht="20.100000000000001" customHeight="1" thickBot="1" x14ac:dyDescent="0.3">
      <c r="A30" s="32"/>
      <c r="B30" s="6" t="s">
        <v>3</v>
      </c>
      <c r="C30" s="6" t="s">
        <v>4</v>
      </c>
      <c r="D30" s="6" t="s">
        <v>3</v>
      </c>
      <c r="E30" s="6" t="s">
        <v>4</v>
      </c>
      <c r="F30" s="18" t="s">
        <v>3</v>
      </c>
      <c r="G30" s="18" t="s">
        <v>4</v>
      </c>
      <c r="H30" s="18" t="s">
        <v>3</v>
      </c>
      <c r="I30" s="18" t="s">
        <v>4</v>
      </c>
      <c r="J30" s="18" t="s">
        <v>3</v>
      </c>
      <c r="K30" s="18" t="s">
        <v>4</v>
      </c>
      <c r="L30" s="18" t="s">
        <v>3</v>
      </c>
      <c r="M30" s="18" t="s">
        <v>4</v>
      </c>
      <c r="N30" s="18" t="s">
        <v>3</v>
      </c>
      <c r="O30" s="18" t="s">
        <v>4</v>
      </c>
      <c r="P30" s="18" t="s">
        <v>3</v>
      </c>
      <c r="Q30" s="18" t="s">
        <v>4</v>
      </c>
      <c r="R30" s="6" t="s">
        <v>3</v>
      </c>
      <c r="S30" s="6" t="s">
        <v>4</v>
      </c>
      <c r="T30" s="6" t="s">
        <v>5</v>
      </c>
    </row>
    <row r="31" spans="1:20" ht="20.100000000000001" customHeight="1" thickBot="1" x14ac:dyDescent="0.3">
      <c r="A31" s="7" t="s">
        <v>15</v>
      </c>
      <c r="B31" s="8">
        <v>160</v>
      </c>
      <c r="C31" s="8">
        <v>170</v>
      </c>
      <c r="D31" s="8">
        <v>160</v>
      </c>
      <c r="E31" s="8">
        <v>180</v>
      </c>
      <c r="F31" s="8">
        <v>160</v>
      </c>
      <c r="G31" s="8">
        <v>139</v>
      </c>
      <c r="H31" s="8">
        <v>160</v>
      </c>
      <c r="I31" s="8">
        <v>156</v>
      </c>
      <c r="J31" s="8">
        <v>160</v>
      </c>
      <c r="K31" s="8">
        <v>158</v>
      </c>
      <c r="L31" s="8">
        <v>160</v>
      </c>
      <c r="M31" s="8">
        <v>157</v>
      </c>
      <c r="N31" s="8">
        <v>160</v>
      </c>
      <c r="O31" s="8">
        <v>212</v>
      </c>
      <c r="P31" s="8">
        <v>160</v>
      </c>
      <c r="Q31" s="8">
        <v>187</v>
      </c>
      <c r="R31" s="11">
        <v>1280</v>
      </c>
      <c r="S31" s="11">
        <v>1359</v>
      </c>
      <c r="T31" s="9">
        <f t="shared" ref="T31:T32" si="16">(S31-R31)/R31</f>
        <v>6.1718750000000003E-2</v>
      </c>
    </row>
    <row r="32" spans="1:20" ht="20.100000000000001" customHeight="1" thickBot="1" x14ac:dyDescent="0.3">
      <c r="A32" s="7" t="s">
        <v>2</v>
      </c>
      <c r="B32" s="8">
        <f t="shared" ref="B32:M32" si="17">SUM(B31)</f>
        <v>160</v>
      </c>
      <c r="C32" s="8">
        <f t="shared" si="17"/>
        <v>170</v>
      </c>
      <c r="D32" s="8">
        <f t="shared" si="17"/>
        <v>160</v>
      </c>
      <c r="E32" s="8">
        <f t="shared" si="17"/>
        <v>180</v>
      </c>
      <c r="F32" s="8">
        <f t="shared" ref="F32" si="18">SUM(F31)</f>
        <v>160</v>
      </c>
      <c r="G32" s="8">
        <f t="shared" si="17"/>
        <v>139</v>
      </c>
      <c r="H32" s="8">
        <f t="shared" ref="H32:O32" si="19">SUM(H31)</f>
        <v>160</v>
      </c>
      <c r="I32" s="8">
        <f t="shared" si="17"/>
        <v>156</v>
      </c>
      <c r="J32" s="8">
        <f t="shared" si="17"/>
        <v>160</v>
      </c>
      <c r="K32" s="8">
        <f t="shared" si="17"/>
        <v>158</v>
      </c>
      <c r="L32" s="8">
        <f t="shared" si="17"/>
        <v>160</v>
      </c>
      <c r="M32" s="8">
        <f t="shared" si="17"/>
        <v>157</v>
      </c>
      <c r="N32" s="8">
        <f t="shared" si="19"/>
        <v>160</v>
      </c>
      <c r="O32" s="8">
        <f t="shared" si="19"/>
        <v>212</v>
      </c>
      <c r="P32" s="8">
        <f t="shared" ref="P32:Q32" si="20">SUM(P31)</f>
        <v>160</v>
      </c>
      <c r="Q32" s="8">
        <f t="shared" si="20"/>
        <v>187</v>
      </c>
      <c r="R32" s="11">
        <f>SUM(R30:R31)</f>
        <v>1280</v>
      </c>
      <c r="S32" s="11">
        <f>SUM(S30:S31)</f>
        <v>1359</v>
      </c>
      <c r="T32" s="9">
        <f t="shared" si="16"/>
        <v>6.1718750000000003E-2</v>
      </c>
    </row>
    <row r="33" spans="1:20" ht="19.5" customHeight="1" x14ac:dyDescent="0.25">
      <c r="A33" s="2"/>
    </row>
    <row r="34" spans="1:20" ht="0.75" customHeight="1" thickBot="1" x14ac:dyDescent="0.3">
      <c r="A34" s="33" t="s">
        <v>34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 ht="19.5" hidden="1" customHeight="1" thickBot="1" x14ac:dyDescent="0.3">
      <c r="A35" s="31"/>
      <c r="B35" s="25" t="s">
        <v>1</v>
      </c>
      <c r="C35" s="2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25" t="s">
        <v>2</v>
      </c>
      <c r="S35" s="27"/>
      <c r="T35" s="26"/>
    </row>
    <row r="36" spans="1:20" ht="19.5" hidden="1" customHeight="1" x14ac:dyDescent="0.25">
      <c r="A36" s="32"/>
      <c r="B36" s="6" t="s">
        <v>3</v>
      </c>
      <c r="C36" s="6" t="s">
        <v>4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 t="s">
        <v>3</v>
      </c>
      <c r="S36" s="6" t="s">
        <v>4</v>
      </c>
      <c r="T36" s="6" t="s">
        <v>5</v>
      </c>
    </row>
    <row r="37" spans="1:20" ht="19.5" hidden="1" customHeight="1" x14ac:dyDescent="0.25">
      <c r="A37" s="7" t="s">
        <v>35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6"/>
      <c r="S37" s="6"/>
      <c r="T37" s="6"/>
    </row>
    <row r="38" spans="1:20" ht="19.5" hidden="1" customHeight="1" x14ac:dyDescent="0.25">
      <c r="A38" s="7" t="s">
        <v>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11"/>
      <c r="S38" s="11"/>
      <c r="T38" s="6"/>
    </row>
    <row r="39" spans="1:20" ht="19.5" hidden="1" customHeight="1" x14ac:dyDescent="0.25">
      <c r="A39" s="7" t="s">
        <v>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0"/>
      <c r="S39" s="10"/>
      <c r="T39" s="6"/>
    </row>
    <row r="40" spans="1:20" ht="19.5" customHeight="1" x14ac:dyDescent="0.25">
      <c r="A40" s="2"/>
    </row>
    <row r="41" spans="1:20" ht="19.5" customHeight="1" thickBot="1" x14ac:dyDescent="0.3">
      <c r="A41" s="33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ht="20.100000000000001" customHeight="1" thickBot="1" x14ac:dyDescent="0.3">
      <c r="A42" s="31"/>
      <c r="B42" s="25" t="s">
        <v>1</v>
      </c>
      <c r="C42" s="26"/>
      <c r="D42" s="25" t="s">
        <v>117</v>
      </c>
      <c r="E42" s="26"/>
      <c r="F42" s="25" t="s">
        <v>118</v>
      </c>
      <c r="G42" s="26"/>
      <c r="H42" s="25" t="s">
        <v>136</v>
      </c>
      <c r="I42" s="26"/>
      <c r="J42" s="25" t="s">
        <v>138</v>
      </c>
      <c r="K42" s="26"/>
      <c r="L42" s="25" t="s">
        <v>139</v>
      </c>
      <c r="M42" s="26"/>
      <c r="N42" s="25" t="s">
        <v>140</v>
      </c>
      <c r="O42" s="26"/>
      <c r="P42" s="25" t="s">
        <v>141</v>
      </c>
      <c r="Q42" s="26"/>
      <c r="R42" s="25" t="s">
        <v>2</v>
      </c>
      <c r="S42" s="27"/>
      <c r="T42" s="26"/>
    </row>
    <row r="43" spans="1:20" ht="19.5" customHeight="1" thickBot="1" x14ac:dyDescent="0.3">
      <c r="A43" s="32"/>
      <c r="B43" s="6" t="s">
        <v>3</v>
      </c>
      <c r="C43" s="6" t="s">
        <v>4</v>
      </c>
      <c r="D43" s="6" t="s">
        <v>3</v>
      </c>
      <c r="E43" s="6" t="s">
        <v>4</v>
      </c>
      <c r="F43" s="18" t="s">
        <v>3</v>
      </c>
      <c r="G43" s="18" t="s">
        <v>4</v>
      </c>
      <c r="H43" s="18" t="s">
        <v>3</v>
      </c>
      <c r="I43" s="18" t="s">
        <v>4</v>
      </c>
      <c r="J43" s="18" t="s">
        <v>3</v>
      </c>
      <c r="K43" s="18" t="s">
        <v>4</v>
      </c>
      <c r="L43" s="18" t="s">
        <v>3</v>
      </c>
      <c r="M43" s="18" t="s">
        <v>4</v>
      </c>
      <c r="N43" s="18" t="s">
        <v>3</v>
      </c>
      <c r="O43" s="18" t="s">
        <v>4</v>
      </c>
      <c r="P43" s="18" t="s">
        <v>3</v>
      </c>
      <c r="Q43" s="18" t="s">
        <v>4</v>
      </c>
      <c r="R43" s="6" t="s">
        <v>3</v>
      </c>
      <c r="S43" s="6" t="s">
        <v>4</v>
      </c>
      <c r="T43" s="6" t="s">
        <v>5</v>
      </c>
    </row>
    <row r="44" spans="1:20" ht="19.5" hidden="1" customHeight="1" thickBot="1" x14ac:dyDescent="0.3">
      <c r="A44" s="7" t="s">
        <v>37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6"/>
      <c r="S44" s="6"/>
      <c r="T44" s="6"/>
    </row>
    <row r="45" spans="1:20" ht="19.5" hidden="1" customHeight="1" thickBot="1" x14ac:dyDescent="0.3">
      <c r="A45" s="7" t="s">
        <v>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6"/>
      <c r="S45" s="6"/>
      <c r="T45" s="6"/>
    </row>
    <row r="46" spans="1:20" ht="19.5" hidden="1" customHeight="1" thickBot="1" x14ac:dyDescent="0.3">
      <c r="A46" s="7" t="s">
        <v>39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6"/>
      <c r="S46" s="6"/>
      <c r="T46" s="6"/>
    </row>
    <row r="47" spans="1:20" ht="20.100000000000001" customHeight="1" thickBot="1" x14ac:dyDescent="0.3">
      <c r="A47" s="7" t="s">
        <v>22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150</v>
      </c>
      <c r="O47" s="8">
        <v>0</v>
      </c>
      <c r="P47" s="8">
        <v>150</v>
      </c>
      <c r="Q47" s="8">
        <v>65</v>
      </c>
      <c r="R47" s="8">
        <v>300</v>
      </c>
      <c r="S47" s="8">
        <v>65</v>
      </c>
      <c r="T47" s="12">
        <f t="shared" ref="T47:T75" si="21">(S47-R47)/R47</f>
        <v>-0.78333333333333333</v>
      </c>
    </row>
    <row r="48" spans="1:20" ht="18.75" customHeight="1" thickBot="1" x14ac:dyDescent="0.3">
      <c r="A48" s="7" t="s">
        <v>23</v>
      </c>
      <c r="B48" s="8">
        <v>450</v>
      </c>
      <c r="C48" s="8">
        <v>570</v>
      </c>
      <c r="D48" s="8">
        <v>450</v>
      </c>
      <c r="E48" s="8">
        <v>522</v>
      </c>
      <c r="F48" s="8">
        <v>450</v>
      </c>
      <c r="G48" s="8">
        <v>523</v>
      </c>
      <c r="H48" s="8">
        <v>450</v>
      </c>
      <c r="I48" s="8">
        <v>498</v>
      </c>
      <c r="J48" s="8">
        <v>450</v>
      </c>
      <c r="K48" s="8">
        <v>461</v>
      </c>
      <c r="L48" s="8">
        <v>450</v>
      </c>
      <c r="M48" s="8">
        <v>498</v>
      </c>
      <c r="N48" s="8">
        <v>300</v>
      </c>
      <c r="O48" s="8">
        <v>329</v>
      </c>
      <c r="P48" s="8">
        <v>300</v>
      </c>
      <c r="Q48" s="8">
        <v>156</v>
      </c>
      <c r="R48" s="8">
        <v>3300</v>
      </c>
      <c r="S48" s="8">
        <v>3557</v>
      </c>
      <c r="T48" s="12">
        <f t="shared" si="21"/>
        <v>7.7878787878787881E-2</v>
      </c>
    </row>
    <row r="49" spans="1:20" ht="19.5" hidden="1" customHeight="1" thickBot="1" x14ac:dyDescent="0.3">
      <c r="A49" s="7" t="s">
        <v>40</v>
      </c>
      <c r="B49" s="8"/>
      <c r="C49" s="8"/>
      <c r="D49" s="8"/>
      <c r="E49" s="8"/>
      <c r="F49" s="8"/>
      <c r="G49" s="8">
        <v>0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6">
        <v>0</v>
      </c>
      <c r="S49" s="6">
        <v>0</v>
      </c>
      <c r="T49" s="9" t="e">
        <f t="shared" si="21"/>
        <v>#DIV/0!</v>
      </c>
    </row>
    <row r="50" spans="1:20" ht="20.100000000000001" customHeight="1" thickBot="1" x14ac:dyDescent="0.3">
      <c r="A50" s="13" t="s">
        <v>24</v>
      </c>
      <c r="B50" s="6">
        <f t="shared" ref="B50:I50" si="22">SUM(B47:B49)</f>
        <v>450</v>
      </c>
      <c r="C50" s="6">
        <f t="shared" si="22"/>
        <v>570</v>
      </c>
      <c r="D50" s="6">
        <f t="shared" si="22"/>
        <v>450</v>
      </c>
      <c r="E50" s="6">
        <f t="shared" si="22"/>
        <v>522</v>
      </c>
      <c r="F50" s="6">
        <f t="shared" ref="F50" si="23">SUM(F47:F49)</f>
        <v>450</v>
      </c>
      <c r="G50" s="6">
        <f t="shared" si="22"/>
        <v>523</v>
      </c>
      <c r="H50" s="6">
        <f t="shared" ref="H50:N50" si="24">SUM(H47:H49)</f>
        <v>450</v>
      </c>
      <c r="I50" s="6">
        <f t="shared" si="22"/>
        <v>498</v>
      </c>
      <c r="J50" s="6">
        <f t="shared" ref="J50" si="25">SUM(J47:J49)</f>
        <v>450</v>
      </c>
      <c r="K50" s="6">
        <f t="shared" ref="K50:P50" si="26">SUM(K47:K49)</f>
        <v>461</v>
      </c>
      <c r="L50" s="6">
        <f t="shared" si="26"/>
        <v>450</v>
      </c>
      <c r="M50" s="6">
        <f t="shared" ref="M50" si="27">SUM(M47:M49)</f>
        <v>498</v>
      </c>
      <c r="N50" s="6">
        <f t="shared" si="24"/>
        <v>450</v>
      </c>
      <c r="O50" s="6">
        <f t="shared" si="26"/>
        <v>329</v>
      </c>
      <c r="P50" s="6">
        <f t="shared" si="26"/>
        <v>450</v>
      </c>
      <c r="Q50" s="6">
        <f t="shared" ref="Q50" si="28">SUM(Q47:Q49)</f>
        <v>221</v>
      </c>
      <c r="R50" s="11">
        <f>SUM(R46:R49)</f>
        <v>3600</v>
      </c>
      <c r="S50" s="11">
        <f>SUM(S46:S49)</f>
        <v>3622</v>
      </c>
      <c r="T50" s="9">
        <f t="shared" si="21"/>
        <v>6.1111111111111114E-3</v>
      </c>
    </row>
    <row r="51" spans="1:20" ht="20.100000000000001" customHeight="1" thickBot="1" x14ac:dyDescent="0.3">
      <c r="A51" s="7" t="s">
        <v>26</v>
      </c>
      <c r="B51" s="8">
        <v>20</v>
      </c>
      <c r="C51" s="8">
        <v>21</v>
      </c>
      <c r="D51" s="8">
        <v>20</v>
      </c>
      <c r="E51" s="8">
        <v>16</v>
      </c>
      <c r="F51" s="8">
        <v>20</v>
      </c>
      <c r="G51" s="8">
        <v>10</v>
      </c>
      <c r="H51" s="8">
        <v>20</v>
      </c>
      <c r="I51" s="8">
        <v>20</v>
      </c>
      <c r="J51" s="8">
        <v>20</v>
      </c>
      <c r="K51" s="8">
        <v>18</v>
      </c>
      <c r="L51" s="8">
        <v>20</v>
      </c>
      <c r="M51" s="8">
        <v>21</v>
      </c>
      <c r="N51" s="8">
        <v>20</v>
      </c>
      <c r="O51" s="8">
        <v>14</v>
      </c>
      <c r="P51" s="8">
        <v>20</v>
      </c>
      <c r="Q51" s="8">
        <v>19</v>
      </c>
      <c r="R51" s="8">
        <v>160</v>
      </c>
      <c r="S51" s="8">
        <v>139</v>
      </c>
      <c r="T51" s="12">
        <f t="shared" si="21"/>
        <v>-0.13125000000000001</v>
      </c>
    </row>
    <row r="52" spans="1:20" ht="20.100000000000001" customHeight="1" thickBot="1" x14ac:dyDescent="0.3">
      <c r="A52" s="7" t="s">
        <v>27</v>
      </c>
      <c r="B52" s="8">
        <v>80</v>
      </c>
      <c r="C52" s="8">
        <v>123</v>
      </c>
      <c r="D52" s="8">
        <v>80</v>
      </c>
      <c r="E52" s="8">
        <v>76</v>
      </c>
      <c r="F52" s="8">
        <v>80</v>
      </c>
      <c r="G52" s="8">
        <v>102</v>
      </c>
      <c r="H52" s="8">
        <v>80</v>
      </c>
      <c r="I52" s="8">
        <v>103</v>
      </c>
      <c r="J52" s="8">
        <v>80</v>
      </c>
      <c r="K52" s="8">
        <v>86</v>
      </c>
      <c r="L52" s="8">
        <v>80</v>
      </c>
      <c r="M52" s="8">
        <v>66</v>
      </c>
      <c r="N52" s="8">
        <v>80</v>
      </c>
      <c r="O52" s="8">
        <v>61</v>
      </c>
      <c r="P52" s="8">
        <v>80</v>
      </c>
      <c r="Q52" s="8">
        <v>56</v>
      </c>
      <c r="R52" s="8">
        <v>640</v>
      </c>
      <c r="S52" s="8">
        <v>673</v>
      </c>
      <c r="T52" s="12">
        <f t="shared" si="21"/>
        <v>5.1562499999999997E-2</v>
      </c>
    </row>
    <row r="53" spans="1:20" ht="20.100000000000001" customHeight="1" thickBot="1" x14ac:dyDescent="0.3">
      <c r="A53" s="7" t="s">
        <v>28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f>H53+F53+D53+N53</f>
        <v>0</v>
      </c>
    </row>
    <row r="54" spans="1:20" ht="20.100000000000001" customHeight="1" thickBot="1" x14ac:dyDescent="0.3">
      <c r="A54" s="7" t="s">
        <v>29</v>
      </c>
      <c r="B54" s="8">
        <v>200</v>
      </c>
      <c r="C54" s="8">
        <v>229</v>
      </c>
      <c r="D54" s="8">
        <v>200</v>
      </c>
      <c r="E54" s="8">
        <v>208</v>
      </c>
      <c r="F54" s="8">
        <v>200</v>
      </c>
      <c r="G54" s="8">
        <v>128</v>
      </c>
      <c r="H54" s="8">
        <v>200</v>
      </c>
      <c r="I54" s="8">
        <v>251</v>
      </c>
      <c r="J54" s="8">
        <v>200</v>
      </c>
      <c r="K54" s="8">
        <v>236</v>
      </c>
      <c r="L54" s="8">
        <v>200</v>
      </c>
      <c r="M54" s="8">
        <v>150</v>
      </c>
      <c r="N54" s="8">
        <v>200</v>
      </c>
      <c r="O54" s="8">
        <v>326</v>
      </c>
      <c r="P54" s="8">
        <v>200</v>
      </c>
      <c r="Q54" s="8">
        <v>240</v>
      </c>
      <c r="R54" s="8">
        <v>1600</v>
      </c>
      <c r="S54" s="8">
        <v>1768</v>
      </c>
      <c r="T54" s="12">
        <f t="shared" si="21"/>
        <v>0.105</v>
      </c>
    </row>
    <row r="55" spans="1:20" ht="18" customHeight="1" thickBot="1" x14ac:dyDescent="0.3">
      <c r="A55" s="13" t="s">
        <v>25</v>
      </c>
      <c r="B55" s="6">
        <f t="shared" ref="B55:I55" si="29">SUM(B51:B54)</f>
        <v>300</v>
      </c>
      <c r="C55" s="6">
        <f t="shared" si="29"/>
        <v>373</v>
      </c>
      <c r="D55" s="6">
        <f t="shared" si="29"/>
        <v>300</v>
      </c>
      <c r="E55" s="6">
        <f t="shared" si="29"/>
        <v>300</v>
      </c>
      <c r="F55" s="6">
        <f t="shared" ref="F55" si="30">SUM(F51:F54)</f>
        <v>300</v>
      </c>
      <c r="G55" s="6">
        <f t="shared" si="29"/>
        <v>240</v>
      </c>
      <c r="H55" s="6">
        <f t="shared" ref="H55:N55" si="31">SUM(H51:H54)</f>
        <v>300</v>
      </c>
      <c r="I55" s="6">
        <f t="shared" si="29"/>
        <v>374</v>
      </c>
      <c r="J55" s="6">
        <f t="shared" ref="J55" si="32">SUM(J51:J54)</f>
        <v>300</v>
      </c>
      <c r="K55" s="6">
        <f t="shared" ref="K55:P55" si="33">SUM(K51:K54)</f>
        <v>340</v>
      </c>
      <c r="L55" s="6">
        <f t="shared" si="33"/>
        <v>300</v>
      </c>
      <c r="M55" s="6">
        <f t="shared" ref="M55" si="34">SUM(M51:M54)</f>
        <v>237</v>
      </c>
      <c r="N55" s="6">
        <f t="shared" si="31"/>
        <v>300</v>
      </c>
      <c r="O55" s="6">
        <f t="shared" si="33"/>
        <v>401</v>
      </c>
      <c r="P55" s="6">
        <f t="shared" si="33"/>
        <v>300</v>
      </c>
      <c r="Q55" s="6">
        <f t="shared" ref="Q55" si="35">SUM(Q51:Q54)</f>
        <v>315</v>
      </c>
      <c r="R55" s="11">
        <f>SUM(R51:R54)</f>
        <v>2400</v>
      </c>
      <c r="S55" s="11">
        <f>SUM(S51:S54)</f>
        <v>2580</v>
      </c>
      <c r="T55" s="9">
        <f t="shared" si="21"/>
        <v>7.4999999999999997E-2</v>
      </c>
    </row>
    <row r="56" spans="1:20" ht="0.75" hidden="1" customHeight="1" thickBot="1" x14ac:dyDescent="0.3">
      <c r="A56" s="7" t="s">
        <v>41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6"/>
      <c r="S56" s="6"/>
      <c r="T56" s="9" t="e">
        <f t="shared" si="21"/>
        <v>#DIV/0!</v>
      </c>
    </row>
    <row r="57" spans="1:20" ht="19.5" hidden="1" customHeight="1" thickBot="1" x14ac:dyDescent="0.3">
      <c r="A57" s="7" t="s">
        <v>42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6"/>
      <c r="S57" s="6"/>
      <c r="T57" s="9" t="e">
        <f t="shared" si="21"/>
        <v>#DIV/0!</v>
      </c>
    </row>
    <row r="58" spans="1:20" ht="19.5" hidden="1" customHeight="1" thickBot="1" x14ac:dyDescent="0.3">
      <c r="A58" s="7" t="s">
        <v>43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6"/>
      <c r="S58" s="6"/>
      <c r="T58" s="9" t="e">
        <f t="shared" si="21"/>
        <v>#DIV/0!</v>
      </c>
    </row>
    <row r="59" spans="1:20" ht="19.5" hidden="1" customHeight="1" thickBot="1" x14ac:dyDescent="0.3">
      <c r="A59" s="13" t="s">
        <v>42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21"/>
        <v>#DIV/0!</v>
      </c>
    </row>
    <row r="60" spans="1:20" ht="19.5" hidden="1" customHeight="1" thickBot="1" x14ac:dyDescent="0.3">
      <c r="A60" s="7" t="s">
        <v>44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6"/>
      <c r="S60" s="6"/>
      <c r="T60" s="9" t="e">
        <f t="shared" si="21"/>
        <v>#DIV/0!</v>
      </c>
    </row>
    <row r="61" spans="1:20" ht="19.5" hidden="1" customHeight="1" thickBot="1" x14ac:dyDescent="0.3">
      <c r="A61" s="7" t="s">
        <v>45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6"/>
      <c r="S61" s="6"/>
      <c r="T61" s="9" t="e">
        <f t="shared" si="21"/>
        <v>#DIV/0!</v>
      </c>
    </row>
    <row r="62" spans="1:20" ht="19.5" hidden="1" customHeight="1" thickBot="1" x14ac:dyDescent="0.3">
      <c r="A62" s="13" t="s">
        <v>46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21"/>
        <v>#DIV/0!</v>
      </c>
    </row>
    <row r="63" spans="1:20" ht="19.5" hidden="1" customHeight="1" thickBot="1" x14ac:dyDescent="0.3">
      <c r="A63" s="7" t="s">
        <v>47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6"/>
      <c r="S63" s="6"/>
      <c r="T63" s="9" t="e">
        <f t="shared" si="21"/>
        <v>#DIV/0!</v>
      </c>
    </row>
    <row r="64" spans="1:20" ht="19.5" hidden="1" customHeight="1" thickBot="1" x14ac:dyDescent="0.3">
      <c r="A64" s="7" t="s">
        <v>48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6"/>
      <c r="S64" s="6"/>
      <c r="T64" s="9" t="e">
        <f t="shared" si="21"/>
        <v>#DIV/0!</v>
      </c>
    </row>
    <row r="65" spans="1:20" ht="19.5" hidden="1" customHeight="1" thickBot="1" x14ac:dyDescent="0.3">
      <c r="A65" s="7" t="s">
        <v>49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6"/>
      <c r="S65" s="6"/>
      <c r="T65" s="9" t="e">
        <f t="shared" si="21"/>
        <v>#DIV/0!</v>
      </c>
    </row>
    <row r="66" spans="1:20" ht="19.5" hidden="1" customHeight="1" thickBot="1" x14ac:dyDescent="0.3">
      <c r="A66" s="7" t="s">
        <v>50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6"/>
      <c r="S66" s="6"/>
      <c r="T66" s="9" t="e">
        <f t="shared" si="21"/>
        <v>#DIV/0!</v>
      </c>
    </row>
    <row r="67" spans="1:20" ht="20.100000000000001" customHeight="1" thickBot="1" x14ac:dyDescent="0.3">
      <c r="A67" s="7" t="s">
        <v>51</v>
      </c>
      <c r="B67" s="8">
        <v>31</v>
      </c>
      <c r="C67" s="8">
        <v>46</v>
      </c>
      <c r="D67" s="8">
        <v>31</v>
      </c>
      <c r="E67" s="8">
        <v>44</v>
      </c>
      <c r="F67" s="8">
        <v>31</v>
      </c>
      <c r="G67" s="8">
        <v>45</v>
      </c>
      <c r="H67" s="8">
        <v>31</v>
      </c>
      <c r="I67" s="8">
        <v>24</v>
      </c>
      <c r="J67" s="8">
        <v>31</v>
      </c>
      <c r="K67" s="8">
        <v>29</v>
      </c>
      <c r="L67" s="8">
        <v>31</v>
      </c>
      <c r="M67" s="8">
        <v>41</v>
      </c>
      <c r="N67" s="8">
        <v>31</v>
      </c>
      <c r="O67" s="8">
        <v>47</v>
      </c>
      <c r="P67" s="8">
        <v>31</v>
      </c>
      <c r="Q67" s="8">
        <v>43</v>
      </c>
      <c r="R67" s="8">
        <v>248</v>
      </c>
      <c r="S67" s="8">
        <v>319</v>
      </c>
      <c r="T67" s="12">
        <f t="shared" si="21"/>
        <v>0.28629032258064518</v>
      </c>
    </row>
    <row r="68" spans="1:20" ht="18" customHeight="1" thickBot="1" x14ac:dyDescent="0.3">
      <c r="A68" s="13" t="s">
        <v>52</v>
      </c>
      <c r="B68" s="6">
        <f t="shared" ref="B68:E68" si="36">SUM(B67)</f>
        <v>31</v>
      </c>
      <c r="C68" s="6">
        <f t="shared" si="36"/>
        <v>46</v>
      </c>
      <c r="D68" s="6">
        <f t="shared" si="36"/>
        <v>31</v>
      </c>
      <c r="E68" s="6">
        <f t="shared" si="36"/>
        <v>44</v>
      </c>
      <c r="F68" s="6">
        <f t="shared" ref="F68:G68" si="37">SUM(F67)</f>
        <v>31</v>
      </c>
      <c r="G68" s="6">
        <f t="shared" si="37"/>
        <v>45</v>
      </c>
      <c r="H68" s="6">
        <f t="shared" ref="H68:M68" si="38">SUM(H67)</f>
        <v>31</v>
      </c>
      <c r="I68" s="6">
        <f t="shared" si="38"/>
        <v>24</v>
      </c>
      <c r="J68" s="6">
        <f t="shared" si="38"/>
        <v>31</v>
      </c>
      <c r="K68" s="6">
        <f t="shared" si="38"/>
        <v>29</v>
      </c>
      <c r="L68" s="6">
        <f t="shared" si="38"/>
        <v>31</v>
      </c>
      <c r="M68" s="6">
        <f t="shared" si="38"/>
        <v>41</v>
      </c>
      <c r="N68" s="6">
        <f t="shared" ref="N68:O68" si="39">SUM(N67)</f>
        <v>31</v>
      </c>
      <c r="O68" s="6">
        <f t="shared" si="39"/>
        <v>47</v>
      </c>
      <c r="P68" s="6">
        <f t="shared" ref="P68:Q68" si="40">SUM(P67)</f>
        <v>31</v>
      </c>
      <c r="Q68" s="6">
        <f t="shared" si="40"/>
        <v>43</v>
      </c>
      <c r="R68" s="11">
        <f>SUM(R64:R67)</f>
        <v>248</v>
      </c>
      <c r="S68" s="11">
        <f>SUM(S64:S67)</f>
        <v>319</v>
      </c>
      <c r="T68" s="9">
        <f t="shared" si="21"/>
        <v>0.28629032258064518</v>
      </c>
    </row>
    <row r="69" spans="1:20" ht="19.5" hidden="1" customHeight="1" thickBot="1" x14ac:dyDescent="0.3">
      <c r="A69" s="7" t="s">
        <v>53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6"/>
      <c r="S69" s="6"/>
      <c r="T69" s="9" t="e">
        <f t="shared" si="21"/>
        <v>#DIV/0!</v>
      </c>
    </row>
    <row r="70" spans="1:20" ht="19.5" hidden="1" customHeight="1" thickBot="1" x14ac:dyDescent="0.3">
      <c r="A70" s="7" t="s">
        <v>54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6"/>
      <c r="S70" s="6"/>
      <c r="T70" s="9" t="e">
        <f t="shared" si="21"/>
        <v>#DIV/0!</v>
      </c>
    </row>
    <row r="71" spans="1:20" ht="30.75" thickBot="1" x14ac:dyDescent="0.3">
      <c r="A71" s="7" t="s">
        <v>55</v>
      </c>
      <c r="B71" s="8">
        <v>200</v>
      </c>
      <c r="C71" s="8">
        <v>188</v>
      </c>
      <c r="D71" s="8">
        <v>200</v>
      </c>
      <c r="E71" s="8">
        <v>213</v>
      </c>
      <c r="F71" s="8">
        <v>200</v>
      </c>
      <c r="G71" s="8">
        <v>234</v>
      </c>
      <c r="H71" s="8">
        <v>200</v>
      </c>
      <c r="I71" s="8">
        <v>200</v>
      </c>
      <c r="J71" s="8">
        <v>200</v>
      </c>
      <c r="K71" s="8">
        <v>197</v>
      </c>
      <c r="L71" s="8">
        <v>200</v>
      </c>
      <c r="M71" s="8">
        <v>240</v>
      </c>
      <c r="N71" s="8">
        <v>200</v>
      </c>
      <c r="O71" s="8">
        <v>191</v>
      </c>
      <c r="P71" s="8">
        <v>200</v>
      </c>
      <c r="Q71" s="8">
        <v>230</v>
      </c>
      <c r="R71" s="8">
        <v>1600</v>
      </c>
      <c r="S71" s="8">
        <v>1693</v>
      </c>
      <c r="T71" s="12">
        <f t="shared" si="21"/>
        <v>5.8125000000000003E-2</v>
      </c>
    </row>
    <row r="72" spans="1:20" ht="19.5" hidden="1" customHeight="1" thickBot="1" x14ac:dyDescent="0.3">
      <c r="A72" s="7" t="s">
        <v>56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2" t="e">
        <f t="shared" si="21"/>
        <v>#DIV/0!</v>
      </c>
    </row>
    <row r="73" spans="1:20" ht="19.5" hidden="1" customHeight="1" thickBot="1" x14ac:dyDescent="0.3">
      <c r="A73" s="7" t="s">
        <v>57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2" t="e">
        <f t="shared" si="21"/>
        <v>#DIV/0!</v>
      </c>
    </row>
    <row r="74" spans="1:20" ht="20.100000000000001" customHeight="1" thickBot="1" x14ac:dyDescent="0.3">
      <c r="A74" s="7" t="s">
        <v>30</v>
      </c>
      <c r="B74" s="8">
        <v>140</v>
      </c>
      <c r="C74" s="8">
        <v>12</v>
      </c>
      <c r="D74" s="8">
        <v>140</v>
      </c>
      <c r="E74" s="8">
        <v>192</v>
      </c>
      <c r="F74" s="8">
        <v>140</v>
      </c>
      <c r="G74" s="8">
        <v>105</v>
      </c>
      <c r="H74" s="8">
        <v>140</v>
      </c>
      <c r="I74" s="8">
        <v>102</v>
      </c>
      <c r="J74" s="8">
        <v>140</v>
      </c>
      <c r="K74" s="8">
        <v>90</v>
      </c>
      <c r="L74" s="8">
        <v>140</v>
      </c>
      <c r="M74" s="8">
        <v>90</v>
      </c>
      <c r="N74" s="8">
        <v>140</v>
      </c>
      <c r="O74" s="8">
        <v>113</v>
      </c>
      <c r="P74" s="8">
        <v>140</v>
      </c>
      <c r="Q74" s="8">
        <v>117</v>
      </c>
      <c r="R74" s="8">
        <v>1120</v>
      </c>
      <c r="S74" s="8">
        <v>821</v>
      </c>
      <c r="T74" s="12">
        <f t="shared" si="21"/>
        <v>-0.26696428571428571</v>
      </c>
    </row>
    <row r="75" spans="1:20" ht="30.75" thickBot="1" x14ac:dyDescent="0.3">
      <c r="A75" s="7" t="s">
        <v>31</v>
      </c>
      <c r="B75" s="8">
        <v>30</v>
      </c>
      <c r="C75" s="8">
        <v>43</v>
      </c>
      <c r="D75" s="8">
        <v>30</v>
      </c>
      <c r="E75" s="8">
        <v>22</v>
      </c>
      <c r="F75" s="8">
        <v>30</v>
      </c>
      <c r="G75" s="8">
        <v>22</v>
      </c>
      <c r="H75" s="8">
        <v>30</v>
      </c>
      <c r="I75" s="8">
        <v>22</v>
      </c>
      <c r="J75" s="8">
        <v>30</v>
      </c>
      <c r="K75" s="8">
        <v>21</v>
      </c>
      <c r="L75" s="8">
        <v>30</v>
      </c>
      <c r="M75" s="8">
        <v>2</v>
      </c>
      <c r="N75" s="8">
        <v>30</v>
      </c>
      <c r="O75" s="8">
        <v>10</v>
      </c>
      <c r="P75" s="8">
        <v>30</v>
      </c>
      <c r="Q75" s="8">
        <v>19</v>
      </c>
      <c r="R75" s="8">
        <v>240</v>
      </c>
      <c r="S75" s="8">
        <v>161</v>
      </c>
      <c r="T75" s="12">
        <f t="shared" si="21"/>
        <v>-0.32916666666666666</v>
      </c>
    </row>
    <row r="76" spans="1:20" ht="18.75" customHeight="1" thickBot="1" x14ac:dyDescent="0.3">
      <c r="A76" s="7" t="s">
        <v>32</v>
      </c>
      <c r="B76" s="8">
        <v>70</v>
      </c>
      <c r="C76" s="8">
        <v>160</v>
      </c>
      <c r="D76" s="8">
        <v>70</v>
      </c>
      <c r="E76" s="8">
        <v>128</v>
      </c>
      <c r="F76" s="8">
        <v>70</v>
      </c>
      <c r="G76" s="8">
        <v>121</v>
      </c>
      <c r="H76" s="8">
        <v>70</v>
      </c>
      <c r="I76" s="8">
        <v>81</v>
      </c>
      <c r="J76" s="8">
        <v>70</v>
      </c>
      <c r="K76" s="8">
        <v>121</v>
      </c>
      <c r="L76" s="8">
        <v>70</v>
      </c>
      <c r="M76" s="8">
        <v>114</v>
      </c>
      <c r="N76" s="8">
        <v>70</v>
      </c>
      <c r="O76" s="8">
        <v>129</v>
      </c>
      <c r="P76" s="8">
        <v>70</v>
      </c>
      <c r="Q76" s="8">
        <v>135</v>
      </c>
      <c r="R76" s="8">
        <v>560</v>
      </c>
      <c r="S76" s="8">
        <v>989</v>
      </c>
      <c r="T76" s="12">
        <f t="shared" ref="T76:T78" si="41">(S76-R76)/R76</f>
        <v>0.76607142857142863</v>
      </c>
    </row>
    <row r="77" spans="1:20" ht="19.5" hidden="1" customHeight="1" thickBot="1" x14ac:dyDescent="0.3">
      <c r="A77" s="7" t="s">
        <v>58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 t="e">
        <f t="shared" si="41"/>
        <v>#DIV/0!</v>
      </c>
    </row>
    <row r="78" spans="1:20" ht="30.75" hidden="1" thickBot="1" x14ac:dyDescent="0.3">
      <c r="A78" s="7" t="s">
        <v>59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9" t="e">
        <f t="shared" si="41"/>
        <v>#DIV/0!</v>
      </c>
    </row>
    <row r="79" spans="1:20" ht="15.75" thickBot="1" x14ac:dyDescent="0.3">
      <c r="A79" s="13" t="s">
        <v>16</v>
      </c>
      <c r="B79" s="6">
        <f t="shared" ref="B79:D79" si="42">SUM(B71:B78)</f>
        <v>440</v>
      </c>
      <c r="C79" s="6">
        <f t="shared" si="42"/>
        <v>403</v>
      </c>
      <c r="D79" s="6">
        <f t="shared" si="42"/>
        <v>440</v>
      </c>
      <c r="E79" s="6">
        <f t="shared" ref="E79" si="43">SUM(E71:E78)</f>
        <v>555</v>
      </c>
      <c r="F79" s="6">
        <f t="shared" ref="F79:G79" si="44">SUM(F71:F78)</f>
        <v>440</v>
      </c>
      <c r="G79" s="6">
        <f t="shared" si="44"/>
        <v>482</v>
      </c>
      <c r="H79" s="6">
        <f t="shared" ref="H79:M79" si="45">SUM(H71:H78)</f>
        <v>440</v>
      </c>
      <c r="I79" s="6">
        <f t="shared" si="45"/>
        <v>405</v>
      </c>
      <c r="J79" s="6">
        <f t="shared" si="45"/>
        <v>440</v>
      </c>
      <c r="K79" s="6">
        <f t="shared" si="45"/>
        <v>429</v>
      </c>
      <c r="L79" s="6">
        <f t="shared" si="45"/>
        <v>440</v>
      </c>
      <c r="M79" s="6">
        <f t="shared" si="45"/>
        <v>446</v>
      </c>
      <c r="N79" s="6">
        <f t="shared" ref="N79:O79" si="46">SUM(N71:N78)</f>
        <v>440</v>
      </c>
      <c r="O79" s="6">
        <f t="shared" si="46"/>
        <v>443</v>
      </c>
      <c r="P79" s="6">
        <f t="shared" ref="P79:Q79" si="47">SUM(P71:P78)</f>
        <v>440</v>
      </c>
      <c r="Q79" s="6">
        <f t="shared" si="47"/>
        <v>501</v>
      </c>
      <c r="R79" s="11">
        <f>SUM(R71:R78)</f>
        <v>3520</v>
      </c>
      <c r="S79" s="11">
        <f>SUM(S71:S78)</f>
        <v>3664</v>
      </c>
      <c r="T79" s="9">
        <f t="shared" ref="T79" si="48">(S79-R79)/R79</f>
        <v>4.0909090909090909E-2</v>
      </c>
    </row>
    <row r="80" spans="1:20" ht="15.75" thickBot="1" x14ac:dyDescent="0.3">
      <c r="A80" s="7" t="s">
        <v>60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6"/>
    </row>
    <row r="81" spans="1:20" ht="20.100000000000001" customHeight="1" thickBot="1" x14ac:dyDescent="0.3">
      <c r="A81" s="7" t="s">
        <v>2</v>
      </c>
      <c r="B81" s="6">
        <f t="shared" ref="B81:S81" si="49">B79+B68+B55+B50</f>
        <v>1221</v>
      </c>
      <c r="C81" s="6">
        <f t="shared" si="49"/>
        <v>1392</v>
      </c>
      <c r="D81" s="6">
        <f t="shared" si="49"/>
        <v>1221</v>
      </c>
      <c r="E81" s="6">
        <f t="shared" ref="E81" si="50">E79+E68+E55+E50</f>
        <v>1421</v>
      </c>
      <c r="F81" s="6">
        <f t="shared" ref="F81:G81" si="51">F79+F68+F55+F50</f>
        <v>1221</v>
      </c>
      <c r="G81" s="6">
        <f t="shared" si="51"/>
        <v>1290</v>
      </c>
      <c r="H81" s="6">
        <f t="shared" ref="H81:M81" si="52">H79+H68+H55+H50</f>
        <v>1221</v>
      </c>
      <c r="I81" s="6">
        <f t="shared" si="52"/>
        <v>1301</v>
      </c>
      <c r="J81" s="6">
        <f t="shared" si="52"/>
        <v>1221</v>
      </c>
      <c r="K81" s="6">
        <f t="shared" si="52"/>
        <v>1259</v>
      </c>
      <c r="L81" s="6">
        <f t="shared" si="52"/>
        <v>1221</v>
      </c>
      <c r="M81" s="6">
        <f t="shared" si="52"/>
        <v>1222</v>
      </c>
      <c r="N81" s="6">
        <f t="shared" ref="N81:O81" si="53">N79+N68+N55+N50</f>
        <v>1221</v>
      </c>
      <c r="O81" s="6">
        <f t="shared" si="53"/>
        <v>1220</v>
      </c>
      <c r="P81" s="6">
        <f t="shared" ref="P81:Q81" si="54">P79+P68+P55+P50</f>
        <v>1221</v>
      </c>
      <c r="Q81" s="6">
        <f t="shared" si="54"/>
        <v>1080</v>
      </c>
      <c r="R81" s="6">
        <f t="shared" si="49"/>
        <v>9768</v>
      </c>
      <c r="S81" s="6">
        <f t="shared" si="49"/>
        <v>10185</v>
      </c>
      <c r="T81" s="9">
        <f t="shared" ref="T81" si="55">(S81-R81)/R81</f>
        <v>4.269041769041769E-2</v>
      </c>
    </row>
    <row r="82" spans="1:20" ht="20.100000000000001" customHeight="1" x14ac:dyDescent="0.25">
      <c r="A82" s="2"/>
    </row>
    <row r="83" spans="1:20" ht="20.100000000000001" customHeight="1" thickBot="1" x14ac:dyDescent="0.3">
      <c r="A83" s="33" t="s">
        <v>17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20.100000000000001" customHeight="1" thickBot="1" x14ac:dyDescent="0.3">
      <c r="A84" s="31"/>
      <c r="B84" s="25" t="s">
        <v>1</v>
      </c>
      <c r="C84" s="26"/>
      <c r="D84" s="25" t="s">
        <v>117</v>
      </c>
      <c r="E84" s="26"/>
      <c r="F84" s="25" t="s">
        <v>118</v>
      </c>
      <c r="G84" s="26"/>
      <c r="H84" s="25" t="s">
        <v>136</v>
      </c>
      <c r="I84" s="26"/>
      <c r="J84" s="25" t="s">
        <v>138</v>
      </c>
      <c r="K84" s="26"/>
      <c r="L84" s="25" t="s">
        <v>139</v>
      </c>
      <c r="M84" s="26"/>
      <c r="N84" s="25" t="s">
        <v>140</v>
      </c>
      <c r="O84" s="26"/>
      <c r="P84" s="25" t="s">
        <v>141</v>
      </c>
      <c r="Q84" s="26"/>
      <c r="R84" s="25" t="s">
        <v>2</v>
      </c>
      <c r="S84" s="27"/>
      <c r="T84" s="26"/>
    </row>
    <row r="85" spans="1:20" ht="20.100000000000001" customHeight="1" thickBot="1" x14ac:dyDescent="0.3">
      <c r="A85" s="32"/>
      <c r="B85" s="6" t="s">
        <v>3</v>
      </c>
      <c r="C85" s="6" t="s">
        <v>4</v>
      </c>
      <c r="D85" s="6" t="s">
        <v>3</v>
      </c>
      <c r="E85" s="6" t="s">
        <v>4</v>
      </c>
      <c r="F85" s="18" t="s">
        <v>3</v>
      </c>
      <c r="G85" s="18" t="s">
        <v>4</v>
      </c>
      <c r="H85" s="18" t="s">
        <v>3</v>
      </c>
      <c r="I85" s="18" t="s">
        <v>4</v>
      </c>
      <c r="J85" s="18" t="s">
        <v>3</v>
      </c>
      <c r="K85" s="18" t="s">
        <v>4</v>
      </c>
      <c r="L85" s="18" t="s">
        <v>3</v>
      </c>
      <c r="M85" s="18" t="s">
        <v>4</v>
      </c>
      <c r="N85" s="18" t="s">
        <v>3</v>
      </c>
      <c r="O85" s="18" t="s">
        <v>4</v>
      </c>
      <c r="P85" s="18" t="s">
        <v>3</v>
      </c>
      <c r="Q85" s="18" t="s">
        <v>4</v>
      </c>
      <c r="R85" s="6" t="s">
        <v>3</v>
      </c>
      <c r="S85" s="6" t="s">
        <v>4</v>
      </c>
      <c r="T85" s="6" t="s">
        <v>5</v>
      </c>
    </row>
    <row r="86" spans="1:20" ht="30.75" thickBot="1" x14ac:dyDescent="0.3">
      <c r="A86" s="7" t="s">
        <v>20</v>
      </c>
      <c r="B86" s="8">
        <v>552</v>
      </c>
      <c r="C86" s="8">
        <v>491</v>
      </c>
      <c r="D86" s="8">
        <v>552</v>
      </c>
      <c r="E86" s="8">
        <v>424</v>
      </c>
      <c r="F86" s="8">
        <v>552</v>
      </c>
      <c r="G86" s="8">
        <v>439</v>
      </c>
      <c r="H86" s="8">
        <v>552</v>
      </c>
      <c r="I86" s="8">
        <v>492</v>
      </c>
      <c r="J86" s="8">
        <v>552</v>
      </c>
      <c r="K86" s="8">
        <v>479</v>
      </c>
      <c r="L86" s="8">
        <v>552</v>
      </c>
      <c r="M86" s="8">
        <v>501</v>
      </c>
      <c r="N86" s="8">
        <v>552</v>
      </c>
      <c r="O86" s="8">
        <v>545</v>
      </c>
      <c r="P86" s="8">
        <v>552</v>
      </c>
      <c r="Q86" s="8">
        <v>432</v>
      </c>
      <c r="R86" s="6">
        <v>4416</v>
      </c>
      <c r="S86" s="6">
        <v>3803</v>
      </c>
      <c r="T86" s="9">
        <f t="shared" ref="T86:T87" si="56">(S86-R86)/R86</f>
        <v>-0.13881340579710144</v>
      </c>
    </row>
    <row r="87" spans="1:20" ht="30" customHeight="1" thickBot="1" x14ac:dyDescent="0.3">
      <c r="A87" s="7" t="s">
        <v>21</v>
      </c>
      <c r="B87" s="8">
        <v>120</v>
      </c>
      <c r="C87" s="8">
        <v>136</v>
      </c>
      <c r="D87" s="8">
        <v>120</v>
      </c>
      <c r="E87" s="8">
        <v>134</v>
      </c>
      <c r="F87" s="8">
        <v>120</v>
      </c>
      <c r="G87" s="8">
        <v>149</v>
      </c>
      <c r="H87" s="8">
        <v>120</v>
      </c>
      <c r="I87" s="8">
        <v>136</v>
      </c>
      <c r="J87" s="8">
        <v>120</v>
      </c>
      <c r="K87" s="8">
        <v>152</v>
      </c>
      <c r="L87" s="8">
        <v>120</v>
      </c>
      <c r="M87" s="8">
        <v>143</v>
      </c>
      <c r="N87" s="8">
        <v>120</v>
      </c>
      <c r="O87" s="8">
        <v>159</v>
      </c>
      <c r="P87" s="8">
        <v>120</v>
      </c>
      <c r="Q87" s="8">
        <v>171</v>
      </c>
      <c r="R87" s="6">
        <v>960</v>
      </c>
      <c r="S87" s="6">
        <v>1180</v>
      </c>
      <c r="T87" s="9">
        <f t="shared" si="56"/>
        <v>0.22916666666666666</v>
      </c>
    </row>
    <row r="88" spans="1:20" ht="30.75" hidden="1" thickBot="1" x14ac:dyDescent="0.3">
      <c r="A88" s="7" t="s">
        <v>61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6"/>
      <c r="S88" s="6"/>
      <c r="T88" s="6"/>
    </row>
    <row r="89" spans="1:20" ht="30.75" hidden="1" thickBot="1" x14ac:dyDescent="0.3">
      <c r="A89" s="7" t="s">
        <v>62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6"/>
      <c r="S89" s="6"/>
      <c r="T89" s="6"/>
    </row>
    <row r="90" spans="1:20" ht="15.75" hidden="1" thickBot="1" x14ac:dyDescent="0.3">
      <c r="A90" s="7" t="s">
        <v>63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6"/>
      <c r="S90" s="6"/>
      <c r="T90" s="6"/>
    </row>
    <row r="91" spans="1:20" ht="30.75" hidden="1" thickBot="1" x14ac:dyDescent="0.3">
      <c r="A91" s="7" t="s">
        <v>64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6"/>
      <c r="S91" s="6"/>
      <c r="T91" s="6"/>
    </row>
    <row r="92" spans="1:20" ht="15.75" hidden="1" thickBot="1" x14ac:dyDescent="0.3">
      <c r="A92" s="7" t="s">
        <v>65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6"/>
      <c r="S92" s="6"/>
      <c r="T92" s="6"/>
    </row>
    <row r="93" spans="1:20" ht="19.5" hidden="1" customHeight="1" x14ac:dyDescent="0.25">
      <c r="A93" s="7" t="s">
        <v>66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6"/>
      <c r="S93" s="6"/>
      <c r="T93" s="6"/>
    </row>
    <row r="94" spans="1:20" ht="19.5" hidden="1" customHeight="1" x14ac:dyDescent="0.25">
      <c r="A94" s="7" t="s">
        <v>67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6"/>
      <c r="S94" s="6"/>
      <c r="T94" s="6"/>
    </row>
    <row r="95" spans="1:20" ht="20.100000000000001" customHeight="1" x14ac:dyDescent="0.25">
      <c r="A95" s="2"/>
    </row>
    <row r="96" spans="1:20" ht="0.75" customHeight="1" thickBot="1" x14ac:dyDescent="0.3">
      <c r="A96" s="33" t="s">
        <v>68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9.5" hidden="1" customHeight="1" thickBot="1" x14ac:dyDescent="0.3">
      <c r="A97" s="31"/>
      <c r="B97" s="25" t="s">
        <v>1</v>
      </c>
      <c r="C97" s="2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25" t="s">
        <v>2</v>
      </c>
      <c r="S97" s="27"/>
      <c r="T97" s="26"/>
    </row>
    <row r="98" spans="1:20" ht="19.5" hidden="1" customHeight="1" x14ac:dyDescent="0.25">
      <c r="A98" s="32"/>
      <c r="B98" s="6" t="s">
        <v>3</v>
      </c>
      <c r="C98" s="6" t="s">
        <v>4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 t="s">
        <v>3</v>
      </c>
      <c r="S98" s="6" t="s">
        <v>4</v>
      </c>
      <c r="T98" s="6" t="s">
        <v>5</v>
      </c>
    </row>
    <row r="99" spans="1:20" ht="19.5" hidden="1" customHeight="1" x14ac:dyDescent="0.25">
      <c r="A99" s="7" t="s">
        <v>69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6"/>
      <c r="S99" s="6"/>
      <c r="T99" s="6"/>
    </row>
    <row r="100" spans="1:20" ht="19.5" hidden="1" customHeight="1" x14ac:dyDescent="0.25">
      <c r="A100" s="7" t="s">
        <v>70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6"/>
      <c r="S100" s="6"/>
      <c r="T100" s="6"/>
    </row>
    <row r="101" spans="1:20" ht="19.5" hidden="1" customHeight="1" x14ac:dyDescent="0.25">
      <c r="A101" s="7" t="s">
        <v>2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6"/>
    </row>
    <row r="102" spans="1:20" ht="18.75" customHeight="1" x14ac:dyDescent="0.25">
      <c r="A102" s="2"/>
    </row>
    <row r="103" spans="1:20" ht="19.5" hidden="1" customHeight="1" x14ac:dyDescent="0.25">
      <c r="A103" s="33" t="s">
        <v>71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9.5" hidden="1" customHeight="1" x14ac:dyDescent="0.25">
      <c r="A104" s="31"/>
      <c r="B104" s="25" t="s">
        <v>1</v>
      </c>
      <c r="C104" s="2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25" t="s">
        <v>2</v>
      </c>
      <c r="S104" s="27"/>
      <c r="T104" s="26"/>
    </row>
    <row r="105" spans="1:20" ht="19.5" hidden="1" customHeight="1" x14ac:dyDescent="0.25">
      <c r="A105" s="32"/>
      <c r="B105" s="6" t="s">
        <v>3</v>
      </c>
      <c r="C105" s="6" t="s">
        <v>4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 t="s">
        <v>3</v>
      </c>
      <c r="S105" s="6" t="s">
        <v>4</v>
      </c>
      <c r="T105" s="6" t="s">
        <v>5</v>
      </c>
    </row>
    <row r="106" spans="1:20" ht="19.5" hidden="1" customHeight="1" x14ac:dyDescent="0.25">
      <c r="A106" s="7" t="s">
        <v>6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6"/>
      <c r="S106" s="6"/>
      <c r="T106" s="6"/>
    </row>
    <row r="107" spans="1:20" ht="19.5" hidden="1" customHeight="1" x14ac:dyDescent="0.25">
      <c r="A107" s="7" t="s">
        <v>7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6"/>
      <c r="S107" s="6"/>
      <c r="T107" s="6"/>
    </row>
    <row r="108" spans="1:20" ht="19.5" hidden="1" customHeight="1" x14ac:dyDescent="0.25">
      <c r="A108" s="7" t="s">
        <v>8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6"/>
      <c r="S108" s="6"/>
      <c r="T108" s="6"/>
    </row>
    <row r="109" spans="1:20" ht="20.100000000000001" customHeight="1" x14ac:dyDescent="0.25">
      <c r="A109" s="2"/>
    </row>
    <row r="110" spans="1:20" ht="20.100000000000001" customHeight="1" thickBot="1" x14ac:dyDescent="0.3">
      <c r="A110" s="33" t="s">
        <v>19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20.100000000000001" customHeight="1" thickBot="1" x14ac:dyDescent="0.3">
      <c r="A111" s="31"/>
      <c r="B111" s="25" t="s">
        <v>1</v>
      </c>
      <c r="C111" s="26"/>
      <c r="D111" s="25" t="s">
        <v>117</v>
      </c>
      <c r="E111" s="26"/>
      <c r="F111" s="25" t="s">
        <v>118</v>
      </c>
      <c r="G111" s="26"/>
      <c r="H111" s="25" t="s">
        <v>136</v>
      </c>
      <c r="I111" s="26"/>
      <c r="J111" s="25" t="s">
        <v>138</v>
      </c>
      <c r="K111" s="26"/>
      <c r="L111" s="25" t="s">
        <v>139</v>
      </c>
      <c r="M111" s="26"/>
      <c r="N111" s="25" t="s">
        <v>140</v>
      </c>
      <c r="O111" s="26"/>
      <c r="P111" s="25" t="s">
        <v>141</v>
      </c>
      <c r="Q111" s="26"/>
      <c r="R111" s="25" t="s">
        <v>2</v>
      </c>
      <c r="S111" s="27"/>
      <c r="T111" s="26"/>
    </row>
    <row r="112" spans="1:20" ht="20.100000000000001" customHeight="1" thickBot="1" x14ac:dyDescent="0.3">
      <c r="A112" s="32"/>
      <c r="B112" s="6" t="s">
        <v>3</v>
      </c>
      <c r="C112" s="6" t="s">
        <v>4</v>
      </c>
      <c r="D112" s="6" t="s">
        <v>3</v>
      </c>
      <c r="E112" s="6" t="s">
        <v>4</v>
      </c>
      <c r="F112" s="18" t="s">
        <v>3</v>
      </c>
      <c r="G112" s="18" t="s">
        <v>4</v>
      </c>
      <c r="H112" s="18" t="s">
        <v>3</v>
      </c>
      <c r="I112" s="18" t="s">
        <v>4</v>
      </c>
      <c r="J112" s="18" t="s">
        <v>3</v>
      </c>
      <c r="K112" s="18" t="s">
        <v>4</v>
      </c>
      <c r="L112" s="18" t="s">
        <v>3</v>
      </c>
      <c r="M112" s="18" t="s">
        <v>4</v>
      </c>
      <c r="N112" s="18" t="s">
        <v>3</v>
      </c>
      <c r="O112" s="18" t="s">
        <v>4</v>
      </c>
      <c r="P112" s="18" t="s">
        <v>3</v>
      </c>
      <c r="Q112" s="18" t="s">
        <v>4</v>
      </c>
      <c r="R112" s="6" t="s">
        <v>3</v>
      </c>
      <c r="S112" s="6" t="s">
        <v>4</v>
      </c>
      <c r="T112" s="6" t="s">
        <v>5</v>
      </c>
    </row>
    <row r="113" spans="1:20" ht="20.100000000000001" customHeight="1" thickBot="1" x14ac:dyDescent="0.3">
      <c r="A113" s="7" t="s">
        <v>10</v>
      </c>
      <c r="B113" s="8">
        <v>300</v>
      </c>
      <c r="C113" s="8">
        <v>312</v>
      </c>
      <c r="D113" s="8">
        <v>300</v>
      </c>
      <c r="E113" s="8">
        <v>336</v>
      </c>
      <c r="F113" s="8">
        <v>300</v>
      </c>
      <c r="G113" s="8">
        <v>348</v>
      </c>
      <c r="H113" s="8">
        <v>300</v>
      </c>
      <c r="I113" s="8">
        <v>336</v>
      </c>
      <c r="J113" s="8">
        <v>300</v>
      </c>
      <c r="K113" s="8">
        <v>402</v>
      </c>
      <c r="L113" s="8">
        <v>300</v>
      </c>
      <c r="M113" s="8">
        <v>375</v>
      </c>
      <c r="N113" s="8">
        <v>300</v>
      </c>
      <c r="O113" s="8">
        <v>435</v>
      </c>
      <c r="P113" s="8">
        <v>300</v>
      </c>
      <c r="Q113" s="8">
        <v>353</v>
      </c>
      <c r="R113" s="6">
        <f>B113*8</f>
        <v>2400</v>
      </c>
      <c r="S113" s="6">
        <v>2897</v>
      </c>
      <c r="T113" s="9">
        <f t="shared" ref="T113" si="57">(S113-R113)/R113</f>
        <v>0.20708333333333334</v>
      </c>
    </row>
    <row r="114" spans="1:20" ht="20.100000000000001" customHeight="1" thickBot="1" x14ac:dyDescent="0.3">
      <c r="A114" s="7" t="s">
        <v>11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6"/>
      <c r="S114" s="6"/>
      <c r="T114" s="6"/>
    </row>
    <row r="115" spans="1:20" ht="14.25" customHeight="1" x14ac:dyDescent="0.25">
      <c r="A115" s="2"/>
    </row>
    <row r="116" spans="1:20" ht="15.75" hidden="1" thickBot="1" x14ac:dyDescent="0.3">
      <c r="A116" s="33" t="s">
        <v>72</v>
      </c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75" hidden="1" thickBot="1" x14ac:dyDescent="0.3">
      <c r="A117" s="31"/>
      <c r="B117" s="25" t="s">
        <v>1</v>
      </c>
      <c r="C117" s="2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25" t="s">
        <v>2</v>
      </c>
      <c r="S117" s="27"/>
      <c r="T117" s="26"/>
    </row>
    <row r="118" spans="1:20" ht="15.75" hidden="1" thickBot="1" x14ac:dyDescent="0.3">
      <c r="A118" s="32"/>
      <c r="B118" s="6" t="s">
        <v>3</v>
      </c>
      <c r="C118" s="6" t="s">
        <v>4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 t="s">
        <v>3</v>
      </c>
      <c r="S118" s="6" t="s">
        <v>4</v>
      </c>
      <c r="T118" s="6" t="s">
        <v>5</v>
      </c>
    </row>
    <row r="119" spans="1:20" ht="15.75" hidden="1" thickBot="1" x14ac:dyDescent="0.3">
      <c r="A119" s="7" t="s">
        <v>73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6"/>
      <c r="S119" s="6"/>
      <c r="T119" s="6"/>
    </row>
    <row r="120" spans="1:20" ht="15.75" hidden="1" thickBot="1" x14ac:dyDescent="0.3">
      <c r="A120" s="7" t="s">
        <v>74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6"/>
      <c r="S120" s="6"/>
      <c r="T120" s="6"/>
    </row>
    <row r="121" spans="1:20" ht="15.75" hidden="1" thickBot="1" x14ac:dyDescent="0.3">
      <c r="A121" s="7" t="s">
        <v>75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6"/>
      <c r="S121" s="6"/>
      <c r="T121" s="6"/>
    </row>
    <row r="122" spans="1:20" ht="15.75" hidden="1" thickBot="1" x14ac:dyDescent="0.3">
      <c r="A122" s="7" t="s">
        <v>48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6"/>
      <c r="S122" s="6"/>
      <c r="T122" s="6"/>
    </row>
    <row r="123" spans="1:20" ht="15.75" hidden="1" thickBot="1" x14ac:dyDescent="0.3">
      <c r="A123" s="7" t="s">
        <v>76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6"/>
      <c r="S123" s="6"/>
      <c r="T123" s="6"/>
    </row>
    <row r="124" spans="1:20" ht="15.75" hidden="1" thickBot="1" x14ac:dyDescent="0.3">
      <c r="A124" s="7" t="s">
        <v>77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6"/>
      <c r="S124" s="6"/>
      <c r="T124" s="6"/>
    </row>
    <row r="125" spans="1:20" ht="15.75" hidden="1" thickBot="1" x14ac:dyDescent="0.3">
      <c r="A125" s="7" t="s">
        <v>78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6"/>
      <c r="S125" s="6"/>
      <c r="T125" s="6"/>
    </row>
    <row r="126" spans="1:20" ht="15.75" hidden="1" thickBot="1" x14ac:dyDescent="0.3">
      <c r="A126" s="7" t="s">
        <v>79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6"/>
      <c r="S126" s="6"/>
      <c r="T126" s="6"/>
    </row>
    <row r="127" spans="1:20" ht="15.75" hidden="1" thickBot="1" x14ac:dyDescent="0.3">
      <c r="A127" s="7" t="s">
        <v>80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6"/>
      <c r="S127" s="6"/>
      <c r="T127" s="6"/>
    </row>
    <row r="128" spans="1:20" ht="15.75" hidden="1" thickBot="1" x14ac:dyDescent="0.3">
      <c r="A128" s="7" t="s">
        <v>81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6"/>
      <c r="S128" s="6"/>
      <c r="T128" s="6"/>
    </row>
    <row r="129" spans="1:20" ht="15.75" hidden="1" thickBot="1" x14ac:dyDescent="0.3">
      <c r="A129" s="7" t="s">
        <v>82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6"/>
      <c r="S129" s="6"/>
      <c r="T129" s="6"/>
    </row>
    <row r="130" spans="1:20" ht="15.75" hidden="1" thickBot="1" x14ac:dyDescent="0.3">
      <c r="A130" s="7" t="s">
        <v>83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6"/>
      <c r="S130" s="6"/>
      <c r="T130" s="6"/>
    </row>
    <row r="131" spans="1:20" ht="15.75" hidden="1" thickBot="1" x14ac:dyDescent="0.3">
      <c r="A131" s="7" t="s">
        <v>84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6"/>
      <c r="S131" s="6"/>
      <c r="T131" s="6"/>
    </row>
    <row r="132" spans="1:20" ht="15.75" hidden="1" thickBot="1" x14ac:dyDescent="0.3">
      <c r="A132" s="7" t="s">
        <v>2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6"/>
    </row>
    <row r="133" spans="1:20" hidden="1" x14ac:dyDescent="0.25">
      <c r="A133" s="2"/>
    </row>
    <row r="134" spans="1:20" ht="15" hidden="1" customHeight="1" thickBot="1" x14ac:dyDescent="0.3">
      <c r="A134" s="33" t="s">
        <v>85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 hidden="1" thickBot="1" x14ac:dyDescent="0.3">
      <c r="A135" s="31"/>
      <c r="B135" s="25" t="s">
        <v>1</v>
      </c>
      <c r="C135" s="2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25" t="s">
        <v>2</v>
      </c>
      <c r="S135" s="27"/>
      <c r="T135" s="26"/>
    </row>
    <row r="136" spans="1:20" ht="15.75" hidden="1" thickBot="1" x14ac:dyDescent="0.3">
      <c r="A136" s="32"/>
      <c r="B136" s="6" t="s">
        <v>3</v>
      </c>
      <c r="C136" s="6" t="s">
        <v>4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 t="s">
        <v>3</v>
      </c>
      <c r="S136" s="6" t="s">
        <v>4</v>
      </c>
      <c r="T136" s="6" t="s">
        <v>5</v>
      </c>
    </row>
    <row r="137" spans="1:20" ht="15.75" hidden="1" thickBot="1" x14ac:dyDescent="0.3">
      <c r="A137" s="7" t="s">
        <v>86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5.75" hidden="1" thickBot="1" x14ac:dyDescent="0.3">
      <c r="A138" s="7" t="s">
        <v>87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6"/>
      <c r="S138" s="6"/>
      <c r="T138" s="6"/>
    </row>
    <row r="139" spans="1:20" ht="15.75" hidden="1" thickBot="1" x14ac:dyDescent="0.3">
      <c r="A139" s="7" t="s">
        <v>88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15.75" hidden="1" thickBot="1" x14ac:dyDescent="0.3">
      <c r="A140" s="7" t="s">
        <v>89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6"/>
      <c r="S140" s="6"/>
      <c r="T140" s="6"/>
    </row>
    <row r="141" spans="1:20" ht="15.75" hidden="1" thickBot="1" x14ac:dyDescent="0.3">
      <c r="A141" s="7" t="s">
        <v>90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6"/>
      <c r="S141" s="6"/>
      <c r="T141" s="6"/>
    </row>
    <row r="142" spans="1:20" ht="15.75" hidden="1" thickBot="1" x14ac:dyDescent="0.3">
      <c r="A142" s="7" t="s">
        <v>91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6"/>
      <c r="S142" s="6"/>
      <c r="T142" s="6"/>
    </row>
    <row r="143" spans="1:20" ht="15.75" hidden="1" thickBot="1" x14ac:dyDescent="0.3">
      <c r="A143" s="7" t="s">
        <v>92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6"/>
      <c r="S143" s="6"/>
      <c r="T143" s="6"/>
    </row>
    <row r="144" spans="1:20" ht="15.75" hidden="1" thickBot="1" x14ac:dyDescent="0.3">
      <c r="A144" s="7" t="s">
        <v>93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6"/>
      <c r="S144" s="6"/>
      <c r="T144" s="6"/>
    </row>
    <row r="145" spans="1:20" ht="15.75" hidden="1" thickBot="1" x14ac:dyDescent="0.3">
      <c r="A145" s="7" t="s">
        <v>94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6"/>
      <c r="S145" s="6"/>
      <c r="T145" s="6"/>
    </row>
    <row r="146" spans="1:20" ht="30.75" hidden="1" thickBot="1" x14ac:dyDescent="0.3">
      <c r="A146" s="7" t="s">
        <v>95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6"/>
      <c r="S146" s="6"/>
      <c r="T146" s="6"/>
    </row>
    <row r="147" spans="1:20" ht="15.75" hidden="1" thickBot="1" x14ac:dyDescent="0.3">
      <c r="A147" s="7" t="s">
        <v>96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6"/>
      <c r="S147" s="6"/>
      <c r="T147" s="6"/>
    </row>
    <row r="148" spans="1:20" ht="15.75" hidden="1" thickBot="1" x14ac:dyDescent="0.3">
      <c r="A148" s="7" t="s">
        <v>97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6"/>
      <c r="S148" s="6"/>
      <c r="T148" s="6"/>
    </row>
    <row r="149" spans="1:20" ht="15.75" hidden="1" thickBot="1" x14ac:dyDescent="0.3">
      <c r="A149" s="7" t="s">
        <v>98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6"/>
      <c r="S149" s="6"/>
      <c r="T149" s="6"/>
    </row>
    <row r="150" spans="1:20" ht="15.75" hidden="1" thickBot="1" x14ac:dyDescent="0.3">
      <c r="A150" s="7" t="s">
        <v>99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15.75" hidden="1" thickBot="1" x14ac:dyDescent="0.3">
      <c r="A151" s="7" t="s">
        <v>100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6"/>
      <c r="S151" s="6"/>
      <c r="T151" s="6"/>
    </row>
    <row r="152" spans="1:20" ht="15.75" hidden="1" thickBot="1" x14ac:dyDescent="0.3">
      <c r="A152" s="7" t="s">
        <v>101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6"/>
      <c r="S152" s="6"/>
      <c r="T152" s="6"/>
    </row>
    <row r="153" spans="1:20" ht="30.75" hidden="1" thickBot="1" x14ac:dyDescent="0.3">
      <c r="A153" s="7" t="s">
        <v>102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6"/>
      <c r="S153" s="6"/>
      <c r="T153" s="6"/>
    </row>
    <row r="154" spans="1:20" ht="30.75" hidden="1" thickBot="1" x14ac:dyDescent="0.3">
      <c r="A154" s="7" t="s">
        <v>103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6"/>
      <c r="S154" s="6"/>
      <c r="T154" s="6"/>
    </row>
    <row r="155" spans="1:20" ht="15.75" hidden="1" thickBot="1" x14ac:dyDescent="0.3">
      <c r="A155" s="7" t="s">
        <v>104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6"/>
      <c r="S155" s="6"/>
      <c r="T155" s="6"/>
    </row>
    <row r="156" spans="1:20" ht="15.75" hidden="1" thickBot="1" x14ac:dyDescent="0.3">
      <c r="A156" s="7" t="s">
        <v>105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6"/>
      <c r="S156" s="6"/>
      <c r="T156" s="6"/>
    </row>
    <row r="157" spans="1:20" ht="15.75" hidden="1" thickBot="1" x14ac:dyDescent="0.3">
      <c r="A157" s="7" t="s">
        <v>2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6"/>
    </row>
    <row r="158" spans="1:20" hidden="1" x14ac:dyDescent="0.25">
      <c r="A158" s="2"/>
    </row>
    <row r="159" spans="1:20" ht="19.5" hidden="1" customHeight="1" thickBot="1" x14ac:dyDescent="0.3">
      <c r="A159" s="33" t="s">
        <v>106</v>
      </c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9.5" hidden="1" customHeight="1" thickBot="1" x14ac:dyDescent="0.3">
      <c r="A160" s="31"/>
      <c r="B160" s="25" t="s">
        <v>1</v>
      </c>
      <c r="C160" s="2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25" t="s">
        <v>2</v>
      </c>
      <c r="S160" s="27"/>
      <c r="T160" s="26"/>
    </row>
    <row r="161" spans="1:20" ht="19.5" hidden="1" customHeight="1" thickBot="1" x14ac:dyDescent="0.3">
      <c r="A161" s="32"/>
      <c r="B161" s="6" t="s">
        <v>3</v>
      </c>
      <c r="C161" s="6" t="s">
        <v>4</v>
      </c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 t="s">
        <v>3</v>
      </c>
      <c r="S161" s="6" t="s">
        <v>4</v>
      </c>
      <c r="T161" s="6" t="s">
        <v>5</v>
      </c>
    </row>
    <row r="162" spans="1:20" ht="19.5" hidden="1" customHeight="1" thickBot="1" x14ac:dyDescent="0.3">
      <c r="A162" s="7" t="s">
        <v>107</v>
      </c>
      <c r="B162" s="8">
        <v>0</v>
      </c>
      <c r="C162" s="8">
        <v>0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6">
        <v>0</v>
      </c>
      <c r="S162" s="6">
        <v>0</v>
      </c>
      <c r="T162" s="6">
        <v>0</v>
      </c>
    </row>
    <row r="163" spans="1:20" ht="19.5" hidden="1" customHeight="1" thickBot="1" x14ac:dyDescent="0.3">
      <c r="A163" s="7" t="s">
        <v>108</v>
      </c>
      <c r="B163" s="8">
        <v>0</v>
      </c>
      <c r="C163" s="8">
        <v>0</v>
      </c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6">
        <v>0</v>
      </c>
      <c r="S163" s="6">
        <v>0</v>
      </c>
      <c r="T163" s="6">
        <v>0</v>
      </c>
    </row>
    <row r="164" spans="1:20" ht="19.5" hidden="1" customHeight="1" thickBot="1" x14ac:dyDescent="0.3">
      <c r="A164" s="7" t="s">
        <v>109</v>
      </c>
      <c r="B164" s="8">
        <v>0</v>
      </c>
      <c r="C164" s="8"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6">
        <v>0</v>
      </c>
      <c r="S164" s="6">
        <v>0</v>
      </c>
      <c r="T164" s="6">
        <v>0</v>
      </c>
    </row>
    <row r="165" spans="1:20" ht="19.5" hidden="1" customHeight="1" thickBot="1" x14ac:dyDescent="0.3">
      <c r="A165" s="7" t="s">
        <v>110</v>
      </c>
      <c r="B165" s="8">
        <v>0</v>
      </c>
      <c r="C165" s="8"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6">
        <v>0</v>
      </c>
      <c r="S165" s="6">
        <v>0</v>
      </c>
      <c r="T165" s="6">
        <v>0</v>
      </c>
    </row>
    <row r="166" spans="1:20" ht="19.5" hidden="1" customHeight="1" thickBot="1" x14ac:dyDescent="0.3">
      <c r="A166" s="7" t="s">
        <v>111</v>
      </c>
      <c r="B166" s="8">
        <v>0</v>
      </c>
      <c r="C166" s="8"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6">
        <v>0</v>
      </c>
      <c r="S166" s="6">
        <v>0</v>
      </c>
      <c r="T166" s="6">
        <v>0</v>
      </c>
    </row>
    <row r="167" spans="1:20" ht="19.5" hidden="1" customHeight="1" thickBot="1" x14ac:dyDescent="0.3">
      <c r="A167" s="7" t="s">
        <v>112</v>
      </c>
      <c r="B167" s="8">
        <v>0</v>
      </c>
      <c r="C167" s="8">
        <v>0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6">
        <v>0</v>
      </c>
      <c r="S167" s="6">
        <v>0</v>
      </c>
      <c r="T167" s="6">
        <v>0</v>
      </c>
    </row>
    <row r="168" spans="1:20" ht="19.5" hidden="1" customHeight="1" thickBot="1" x14ac:dyDescent="0.3">
      <c r="A168" s="7" t="s">
        <v>113</v>
      </c>
      <c r="B168" s="8">
        <v>0</v>
      </c>
      <c r="C168" s="8">
        <v>0</v>
      </c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6">
        <v>0</v>
      </c>
      <c r="S168" s="6">
        <v>0</v>
      </c>
      <c r="T168" s="6">
        <v>0</v>
      </c>
    </row>
    <row r="169" spans="1:20" ht="19.5" hidden="1" customHeight="1" thickBot="1" x14ac:dyDescent="0.3">
      <c r="A169" s="7" t="s">
        <v>114</v>
      </c>
      <c r="B169" s="8">
        <v>0</v>
      </c>
      <c r="C169" s="8"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6">
        <v>0</v>
      </c>
      <c r="S169" s="6">
        <v>0</v>
      </c>
      <c r="T169" s="6">
        <v>0</v>
      </c>
    </row>
    <row r="170" spans="1:20" ht="19.5" hidden="1" customHeight="1" thickBot="1" x14ac:dyDescent="0.3">
      <c r="A170" s="7" t="s">
        <v>115</v>
      </c>
      <c r="B170" s="8">
        <v>0</v>
      </c>
      <c r="C170" s="8"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6">
        <v>0</v>
      </c>
      <c r="S170" s="6">
        <v>0</v>
      </c>
      <c r="T170" s="6">
        <v>0</v>
      </c>
    </row>
    <row r="171" spans="1:20" ht="19.5" hidden="1" customHeight="1" thickBot="1" x14ac:dyDescent="0.3">
      <c r="A171" s="7" t="s">
        <v>116</v>
      </c>
      <c r="B171" s="8">
        <v>0</v>
      </c>
      <c r="C171" s="8"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6">
        <v>0</v>
      </c>
      <c r="S171" s="6">
        <v>0</v>
      </c>
      <c r="T171" s="6">
        <v>0</v>
      </c>
    </row>
    <row r="172" spans="1:20" ht="19.5" hidden="1" customHeight="1" thickBot="1" x14ac:dyDescent="0.3">
      <c r="A172" s="7" t="s">
        <v>2</v>
      </c>
      <c r="B172" s="8">
        <v>0</v>
      </c>
      <c r="C172" s="8"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>
        <v>0</v>
      </c>
      <c r="S172" s="8">
        <v>0</v>
      </c>
      <c r="T172" s="6">
        <v>0</v>
      </c>
    </row>
    <row r="173" spans="1:20" ht="15" customHeight="1" x14ac:dyDescent="0.25">
      <c r="A173" s="2"/>
    </row>
    <row r="174" spans="1:20" customFormat="1" ht="15.75" thickBot="1" x14ac:dyDescent="0.3">
      <c r="A174" s="22" t="s">
        <v>119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</row>
    <row r="175" spans="1:20" customFormat="1" ht="15" customHeight="1" thickBot="1" x14ac:dyDescent="0.3">
      <c r="A175" s="23"/>
      <c r="B175" s="25" t="s">
        <v>1</v>
      </c>
      <c r="C175" s="26"/>
      <c r="D175" s="25" t="s">
        <v>117</v>
      </c>
      <c r="E175" s="26"/>
      <c r="F175" s="25" t="s">
        <v>118</v>
      </c>
      <c r="G175" s="26"/>
      <c r="H175" s="25" t="s">
        <v>136</v>
      </c>
      <c r="I175" s="26"/>
      <c r="J175" s="25" t="s">
        <v>138</v>
      </c>
      <c r="K175" s="26"/>
      <c r="L175" s="25" t="s">
        <v>139</v>
      </c>
      <c r="M175" s="26"/>
      <c r="N175" s="25" t="s">
        <v>140</v>
      </c>
      <c r="O175" s="26"/>
      <c r="P175" s="25" t="s">
        <v>141</v>
      </c>
      <c r="Q175" s="26"/>
      <c r="R175" s="25" t="s">
        <v>2</v>
      </c>
      <c r="S175" s="27"/>
      <c r="T175" s="26"/>
    </row>
    <row r="176" spans="1:20" customFormat="1" ht="15" customHeight="1" thickBot="1" x14ac:dyDescent="0.3">
      <c r="A176" s="24"/>
      <c r="B176" s="6" t="s">
        <v>3</v>
      </c>
      <c r="C176" s="6" t="s">
        <v>4</v>
      </c>
      <c r="D176" s="6" t="s">
        <v>3</v>
      </c>
      <c r="E176" s="6" t="s">
        <v>4</v>
      </c>
      <c r="F176" s="18" t="s">
        <v>3</v>
      </c>
      <c r="G176" s="18" t="s">
        <v>4</v>
      </c>
      <c r="H176" s="18" t="s">
        <v>3</v>
      </c>
      <c r="I176" s="18" t="s">
        <v>4</v>
      </c>
      <c r="J176" s="18" t="s">
        <v>3</v>
      </c>
      <c r="K176" s="18" t="s">
        <v>4</v>
      </c>
      <c r="L176" s="18" t="s">
        <v>3</v>
      </c>
      <c r="M176" s="18" t="s">
        <v>4</v>
      </c>
      <c r="N176" s="18" t="s">
        <v>3</v>
      </c>
      <c r="O176" s="18" t="s">
        <v>4</v>
      </c>
      <c r="P176" s="18" t="s">
        <v>3</v>
      </c>
      <c r="Q176" s="18" t="s">
        <v>4</v>
      </c>
      <c r="R176" s="6" t="s">
        <v>3</v>
      </c>
      <c r="S176" s="6" t="s">
        <v>4</v>
      </c>
      <c r="T176" s="6" t="s">
        <v>5</v>
      </c>
    </row>
    <row r="177" spans="1:20" customFormat="1" ht="33.75" customHeight="1" thickBot="1" x14ac:dyDescent="0.3">
      <c r="A177" s="17" t="s">
        <v>120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8">
        <f t="shared" ref="R177:R179" si="58">D177+F177+H177+J177+L177+N177</f>
        <v>0</v>
      </c>
      <c r="S177" s="8">
        <f>G177+E177+C177+I177+O177</f>
        <v>0</v>
      </c>
      <c r="T177" s="12" t="e">
        <f t="shared" ref="T177" si="59">(S177-R177)/R177</f>
        <v>#DIV/0!</v>
      </c>
    </row>
    <row r="178" spans="1:20" customFormat="1" ht="50.25" customHeight="1" thickBot="1" x14ac:dyDescent="0.3">
      <c r="A178" s="17" t="s">
        <v>121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  <c r="G178" s="20">
        <v>4</v>
      </c>
      <c r="H178" s="20">
        <v>0</v>
      </c>
      <c r="I178" s="20">
        <v>0</v>
      </c>
      <c r="J178" s="20">
        <v>0</v>
      </c>
      <c r="K178" s="20">
        <v>2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8">
        <f t="shared" si="58"/>
        <v>0</v>
      </c>
      <c r="S178" s="8">
        <f>G178+E178+C178+I178+O178+K178</f>
        <v>6</v>
      </c>
      <c r="T178" s="12" t="e">
        <f t="shared" ref="T178:T181" si="60">(S178-R178)/R178</f>
        <v>#DIV/0!</v>
      </c>
    </row>
    <row r="179" spans="1:20" customFormat="1" ht="51" customHeight="1" thickBot="1" x14ac:dyDescent="0.3">
      <c r="A179" s="17" t="s">
        <v>122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  <c r="G179" s="20">
        <v>5</v>
      </c>
      <c r="H179" s="20">
        <v>0</v>
      </c>
      <c r="I179" s="20">
        <v>2</v>
      </c>
      <c r="J179" s="20">
        <v>0</v>
      </c>
      <c r="K179" s="20">
        <v>2</v>
      </c>
      <c r="L179" s="20">
        <v>0</v>
      </c>
      <c r="M179" s="20">
        <v>0</v>
      </c>
      <c r="N179" s="20">
        <v>0</v>
      </c>
      <c r="O179" s="20">
        <v>4</v>
      </c>
      <c r="P179" s="20">
        <v>0</v>
      </c>
      <c r="Q179" s="20">
        <v>1</v>
      </c>
      <c r="R179" s="8">
        <f t="shared" si="58"/>
        <v>0</v>
      </c>
      <c r="S179" s="8">
        <f>G179+E179+C179+I179+O179+K179+Q179</f>
        <v>14</v>
      </c>
      <c r="T179" s="12" t="e">
        <f t="shared" si="60"/>
        <v>#DIV/0!</v>
      </c>
    </row>
    <row r="180" spans="1:20" customFormat="1" ht="51" customHeight="1" thickBot="1" x14ac:dyDescent="0.3">
      <c r="A180" s="17" t="s">
        <v>123</v>
      </c>
      <c r="B180" s="20">
        <v>0</v>
      </c>
      <c r="C180" s="20">
        <v>0</v>
      </c>
      <c r="D180" s="20">
        <v>20</v>
      </c>
      <c r="E180" s="20">
        <v>7</v>
      </c>
      <c r="F180" s="20">
        <v>20</v>
      </c>
      <c r="G180" s="20">
        <v>1</v>
      </c>
      <c r="H180" s="20">
        <v>20</v>
      </c>
      <c r="I180" s="20">
        <v>0</v>
      </c>
      <c r="J180" s="20">
        <v>20</v>
      </c>
      <c r="K180" s="20">
        <v>1</v>
      </c>
      <c r="L180" s="20">
        <v>20</v>
      </c>
      <c r="M180" s="20">
        <v>0</v>
      </c>
      <c r="N180" s="20">
        <v>20</v>
      </c>
      <c r="O180" s="20">
        <v>0</v>
      </c>
      <c r="P180" s="20">
        <v>20</v>
      </c>
      <c r="Q180" s="20">
        <v>0</v>
      </c>
      <c r="R180" s="8">
        <f>D180+F180+H180+J180+L180+N180+P180</f>
        <v>140</v>
      </c>
      <c r="S180" s="8">
        <f>G180+E180+C180+I180+O180+K180</f>
        <v>9</v>
      </c>
      <c r="T180" s="12">
        <f t="shared" si="60"/>
        <v>-0.93571428571428572</v>
      </c>
    </row>
    <row r="181" spans="1:20" customFormat="1" ht="15.75" thickBot="1" x14ac:dyDescent="0.3">
      <c r="A181" s="17" t="s">
        <v>124</v>
      </c>
      <c r="B181" s="18">
        <v>0</v>
      </c>
      <c r="C181" s="18">
        <v>0</v>
      </c>
      <c r="D181" s="18">
        <f>SUM(D177:D180)</f>
        <v>20</v>
      </c>
      <c r="E181" s="18">
        <f t="shared" ref="E181:S181" si="61">SUM(E177:E180)</f>
        <v>7</v>
      </c>
      <c r="F181" s="18">
        <f t="shared" si="61"/>
        <v>20</v>
      </c>
      <c r="G181" s="18">
        <f t="shared" si="61"/>
        <v>10</v>
      </c>
      <c r="H181" s="18">
        <f t="shared" si="61"/>
        <v>20</v>
      </c>
      <c r="I181" s="18">
        <f t="shared" si="61"/>
        <v>2</v>
      </c>
      <c r="J181" s="18">
        <f t="shared" si="61"/>
        <v>20</v>
      </c>
      <c r="K181" s="18">
        <f t="shared" si="61"/>
        <v>5</v>
      </c>
      <c r="L181" s="18">
        <f t="shared" si="61"/>
        <v>20</v>
      </c>
      <c r="M181" s="18">
        <f t="shared" si="61"/>
        <v>0</v>
      </c>
      <c r="N181" s="18">
        <f t="shared" si="61"/>
        <v>20</v>
      </c>
      <c r="O181" s="18">
        <f t="shared" si="61"/>
        <v>4</v>
      </c>
      <c r="P181" s="18">
        <f t="shared" si="61"/>
        <v>20</v>
      </c>
      <c r="Q181" s="18">
        <f t="shared" si="61"/>
        <v>1</v>
      </c>
      <c r="R181" s="18">
        <f t="shared" si="61"/>
        <v>140</v>
      </c>
      <c r="S181" s="18">
        <f t="shared" si="61"/>
        <v>29</v>
      </c>
      <c r="T181" s="9">
        <f t="shared" si="60"/>
        <v>-0.79285714285714282</v>
      </c>
    </row>
    <row r="182" spans="1:20" customFormat="1" ht="40.5" customHeight="1" thickBot="1" x14ac:dyDescent="0.3">
      <c r="A182" s="17" t="s">
        <v>125</v>
      </c>
      <c r="B182" s="20">
        <v>0</v>
      </c>
      <c r="C182" s="20">
        <v>0</v>
      </c>
      <c r="D182" s="20">
        <v>3</v>
      </c>
      <c r="E182" s="20">
        <v>0</v>
      </c>
      <c r="F182" s="20">
        <v>3</v>
      </c>
      <c r="G182" s="20">
        <v>6</v>
      </c>
      <c r="H182" s="20">
        <v>3</v>
      </c>
      <c r="I182" s="20">
        <v>0</v>
      </c>
      <c r="J182" s="20">
        <v>3</v>
      </c>
      <c r="K182" s="20">
        <v>0</v>
      </c>
      <c r="L182" s="20">
        <v>3</v>
      </c>
      <c r="M182" s="20">
        <v>2</v>
      </c>
      <c r="N182" s="20">
        <v>3</v>
      </c>
      <c r="O182" s="20">
        <v>3</v>
      </c>
      <c r="P182" s="20">
        <v>3</v>
      </c>
      <c r="Q182" s="20">
        <v>0</v>
      </c>
      <c r="R182" s="8">
        <f t="shared" ref="R182:R185" si="62">D182+F182+H182+J182+L182+N182+P182</f>
        <v>21</v>
      </c>
      <c r="S182" s="8">
        <f>G182+E182+C182+I182+M182+K182+O182+Q182</f>
        <v>11</v>
      </c>
      <c r="T182" s="9">
        <f>(S182-R182)/R182</f>
        <v>-0.47619047619047616</v>
      </c>
    </row>
    <row r="183" spans="1:20" customFormat="1" ht="36" customHeight="1" thickBot="1" x14ac:dyDescent="0.3">
      <c r="A183" s="17" t="s">
        <v>126</v>
      </c>
      <c r="B183" s="20">
        <v>0</v>
      </c>
      <c r="C183" s="20">
        <v>0</v>
      </c>
      <c r="D183" s="20">
        <v>3</v>
      </c>
      <c r="E183" s="20">
        <v>0</v>
      </c>
      <c r="F183" s="20">
        <v>3</v>
      </c>
      <c r="G183" s="20">
        <v>4</v>
      </c>
      <c r="H183" s="20">
        <v>3</v>
      </c>
      <c r="I183" s="20">
        <v>0</v>
      </c>
      <c r="J183" s="20">
        <v>3</v>
      </c>
      <c r="K183" s="20">
        <v>2</v>
      </c>
      <c r="L183" s="20">
        <v>3</v>
      </c>
      <c r="M183" s="20">
        <v>1</v>
      </c>
      <c r="N183" s="20">
        <v>3</v>
      </c>
      <c r="O183" s="20">
        <v>1</v>
      </c>
      <c r="P183" s="20">
        <v>3</v>
      </c>
      <c r="Q183" s="20">
        <v>1</v>
      </c>
      <c r="R183" s="8">
        <f t="shared" si="62"/>
        <v>21</v>
      </c>
      <c r="S183" s="8">
        <f t="shared" ref="S183:S185" si="63">G183+E183+C183+I183+M183+K183+O183+Q183</f>
        <v>9</v>
      </c>
      <c r="T183" s="9">
        <f>(S183-R183)/R183</f>
        <v>-0.5714285714285714</v>
      </c>
    </row>
    <row r="184" spans="1:20" customFormat="1" ht="36.75" customHeight="1" thickBot="1" x14ac:dyDescent="0.3">
      <c r="A184" s="17" t="s">
        <v>127</v>
      </c>
      <c r="B184" s="20">
        <v>0</v>
      </c>
      <c r="C184" s="20">
        <v>0</v>
      </c>
      <c r="D184" s="20">
        <v>5</v>
      </c>
      <c r="E184" s="20">
        <v>0</v>
      </c>
      <c r="F184" s="20">
        <v>5</v>
      </c>
      <c r="G184" s="20">
        <v>0</v>
      </c>
      <c r="H184" s="20">
        <v>5</v>
      </c>
      <c r="I184" s="21">
        <v>0</v>
      </c>
      <c r="J184" s="20">
        <v>5</v>
      </c>
      <c r="K184" s="20">
        <v>0</v>
      </c>
      <c r="L184" s="20">
        <v>5</v>
      </c>
      <c r="M184" s="20">
        <v>0</v>
      </c>
      <c r="N184" s="20">
        <v>5</v>
      </c>
      <c r="O184" s="20">
        <v>0</v>
      </c>
      <c r="P184" s="20">
        <v>5</v>
      </c>
      <c r="Q184" s="20">
        <v>0</v>
      </c>
      <c r="R184" s="8">
        <f t="shared" si="62"/>
        <v>35</v>
      </c>
      <c r="S184" s="8">
        <f t="shared" si="63"/>
        <v>0</v>
      </c>
      <c r="T184" s="9">
        <f t="shared" ref="T184:T186" si="64">(S184-R184)/R184</f>
        <v>-1</v>
      </c>
    </row>
    <row r="185" spans="1:20" customFormat="1" ht="33.75" customHeight="1" thickBot="1" x14ac:dyDescent="0.3">
      <c r="A185" s="17" t="s">
        <v>128</v>
      </c>
      <c r="B185" s="20">
        <v>0</v>
      </c>
      <c r="C185" s="20">
        <v>0</v>
      </c>
      <c r="D185" s="20">
        <v>5</v>
      </c>
      <c r="E185" s="20">
        <v>0</v>
      </c>
      <c r="F185" s="20">
        <v>5</v>
      </c>
      <c r="G185" s="20">
        <v>2</v>
      </c>
      <c r="H185" s="20">
        <v>5</v>
      </c>
      <c r="I185" s="20">
        <v>1</v>
      </c>
      <c r="J185" s="20">
        <v>5</v>
      </c>
      <c r="K185" s="20">
        <v>3</v>
      </c>
      <c r="L185" s="20">
        <v>5</v>
      </c>
      <c r="M185" s="20">
        <v>0</v>
      </c>
      <c r="N185" s="20">
        <v>5</v>
      </c>
      <c r="O185" s="20">
        <v>0</v>
      </c>
      <c r="P185" s="20">
        <v>5</v>
      </c>
      <c r="Q185" s="20">
        <v>0</v>
      </c>
      <c r="R185" s="8">
        <f t="shared" si="62"/>
        <v>35</v>
      </c>
      <c r="S185" s="8">
        <f t="shared" si="63"/>
        <v>6</v>
      </c>
      <c r="T185" s="9">
        <f t="shared" si="64"/>
        <v>-0.82857142857142863</v>
      </c>
    </row>
    <row r="186" spans="1:20" customFormat="1" ht="33.75" customHeight="1" thickBot="1" x14ac:dyDescent="0.3">
      <c r="A186" s="17" t="s">
        <v>129</v>
      </c>
      <c r="B186" s="18">
        <v>0</v>
      </c>
      <c r="C186" s="18">
        <v>0</v>
      </c>
      <c r="D186" s="18">
        <f>SUM(D182:D185)</f>
        <v>16</v>
      </c>
      <c r="E186" s="18">
        <f t="shared" ref="E186:Q186" si="65">SUM(E182:E185)</f>
        <v>0</v>
      </c>
      <c r="F186" s="18">
        <f t="shared" si="65"/>
        <v>16</v>
      </c>
      <c r="G186" s="18">
        <f t="shared" si="65"/>
        <v>12</v>
      </c>
      <c r="H186" s="18">
        <f t="shared" si="65"/>
        <v>16</v>
      </c>
      <c r="I186" s="18">
        <f t="shared" si="65"/>
        <v>1</v>
      </c>
      <c r="J186" s="18">
        <f t="shared" si="65"/>
        <v>16</v>
      </c>
      <c r="K186" s="18">
        <f t="shared" si="65"/>
        <v>5</v>
      </c>
      <c r="L186" s="18">
        <f t="shared" si="65"/>
        <v>16</v>
      </c>
      <c r="M186" s="18">
        <f t="shared" si="65"/>
        <v>3</v>
      </c>
      <c r="N186" s="18">
        <f t="shared" si="65"/>
        <v>16</v>
      </c>
      <c r="O186" s="18">
        <f t="shared" si="65"/>
        <v>4</v>
      </c>
      <c r="P186" s="18">
        <f t="shared" si="65"/>
        <v>16</v>
      </c>
      <c r="Q186" s="18">
        <f t="shared" si="65"/>
        <v>1</v>
      </c>
      <c r="R186" s="18">
        <f t="shared" ref="R186" si="66">SUM(R182:R185)</f>
        <v>112</v>
      </c>
      <c r="S186" s="18">
        <f t="shared" ref="S186" si="67">SUM(S182:S185)</f>
        <v>26</v>
      </c>
      <c r="T186" s="9">
        <f t="shared" si="64"/>
        <v>-0.7678571428571429</v>
      </c>
    </row>
    <row r="187" spans="1:20" customFormat="1" ht="49.5" customHeight="1" thickBot="1" x14ac:dyDescent="0.3">
      <c r="A187" s="17" t="s">
        <v>130</v>
      </c>
      <c r="B187" s="20">
        <v>0</v>
      </c>
      <c r="C187" s="20">
        <v>0</v>
      </c>
      <c r="D187" s="34">
        <v>2</v>
      </c>
      <c r="E187" s="34">
        <v>0</v>
      </c>
      <c r="F187" s="34">
        <v>2</v>
      </c>
      <c r="G187" s="34">
        <v>6</v>
      </c>
      <c r="H187" s="34">
        <v>2</v>
      </c>
      <c r="I187" s="34">
        <v>0</v>
      </c>
      <c r="J187" s="34">
        <v>2</v>
      </c>
      <c r="K187" s="34">
        <v>5</v>
      </c>
      <c r="L187" s="34">
        <v>2</v>
      </c>
      <c r="M187" s="34">
        <v>5</v>
      </c>
      <c r="N187" s="34">
        <v>2</v>
      </c>
      <c r="O187" s="34">
        <v>12</v>
      </c>
      <c r="P187" s="34">
        <v>2</v>
      </c>
      <c r="Q187" s="34">
        <v>5</v>
      </c>
      <c r="R187" s="8">
        <f t="shared" ref="R187:R188" si="68">D187+F187+H187+J187+L187+N187+P187</f>
        <v>14</v>
      </c>
      <c r="S187" s="8">
        <f t="shared" ref="S187:S188" si="69">G187+E187+C187+I187+M187+K187+O187+Q187</f>
        <v>33</v>
      </c>
      <c r="T187" s="12">
        <f t="shared" ref="T187:T193" si="70">(S187-R187)/R187</f>
        <v>1.3571428571428572</v>
      </c>
    </row>
    <row r="188" spans="1:20" customFormat="1" ht="49.5" customHeight="1" thickBot="1" x14ac:dyDescent="0.3">
      <c r="A188" s="17" t="s">
        <v>137</v>
      </c>
      <c r="B188" s="20">
        <v>0</v>
      </c>
      <c r="C188" s="20">
        <v>0</v>
      </c>
      <c r="D188" s="20">
        <v>2</v>
      </c>
      <c r="E188" s="20">
        <v>0</v>
      </c>
      <c r="F188" s="20">
        <v>2</v>
      </c>
      <c r="G188" s="20">
        <v>0</v>
      </c>
      <c r="H188" s="20">
        <v>2</v>
      </c>
      <c r="I188" s="20">
        <v>0</v>
      </c>
      <c r="J188" s="20">
        <v>2</v>
      </c>
      <c r="K188" s="20">
        <v>1</v>
      </c>
      <c r="L188" s="20">
        <v>2</v>
      </c>
      <c r="M188" s="20">
        <v>0</v>
      </c>
      <c r="N188" s="20">
        <v>2</v>
      </c>
      <c r="O188" s="20">
        <v>1</v>
      </c>
      <c r="P188" s="20">
        <v>2</v>
      </c>
      <c r="Q188" s="20">
        <v>1</v>
      </c>
      <c r="R188" s="8">
        <f t="shared" ref="R188" si="71">D188+F188+H188+J188+L188+N188+P188</f>
        <v>14</v>
      </c>
      <c r="S188" s="8">
        <f t="shared" ref="S188" si="72">G188+E188+C188+I188+M188+K188+O188+Q188</f>
        <v>3</v>
      </c>
      <c r="T188" s="12">
        <f t="shared" si="70"/>
        <v>-0.7857142857142857</v>
      </c>
    </row>
    <row r="189" spans="1:20" customFormat="1" ht="22.5" customHeight="1" thickBot="1" x14ac:dyDescent="0.3">
      <c r="A189" s="17" t="s">
        <v>131</v>
      </c>
      <c r="B189" s="18">
        <v>0</v>
      </c>
      <c r="C189" s="18">
        <v>0</v>
      </c>
      <c r="D189" s="18">
        <f>SUM(D187:D188)</f>
        <v>4</v>
      </c>
      <c r="E189" s="18">
        <f t="shared" ref="E189:Q189" si="73">SUM(E187:E188)</f>
        <v>0</v>
      </c>
      <c r="F189" s="18">
        <f t="shared" si="73"/>
        <v>4</v>
      </c>
      <c r="G189" s="18">
        <f t="shared" si="73"/>
        <v>6</v>
      </c>
      <c r="H189" s="18">
        <f t="shared" si="73"/>
        <v>4</v>
      </c>
      <c r="I189" s="18">
        <f t="shared" si="73"/>
        <v>0</v>
      </c>
      <c r="J189" s="18">
        <f t="shared" si="73"/>
        <v>4</v>
      </c>
      <c r="K189" s="18">
        <f t="shared" si="73"/>
        <v>6</v>
      </c>
      <c r="L189" s="18">
        <f t="shared" si="73"/>
        <v>4</v>
      </c>
      <c r="M189" s="18">
        <f t="shared" si="73"/>
        <v>5</v>
      </c>
      <c r="N189" s="18">
        <f t="shared" si="73"/>
        <v>4</v>
      </c>
      <c r="O189" s="18">
        <f t="shared" si="73"/>
        <v>13</v>
      </c>
      <c r="P189" s="18">
        <f t="shared" si="73"/>
        <v>4</v>
      </c>
      <c r="Q189" s="18">
        <f>SUM(Q187:Q188)</f>
        <v>6</v>
      </c>
      <c r="R189" s="18">
        <f t="shared" ref="R189:S189" si="74">SUM(R187:R188)</f>
        <v>28</v>
      </c>
      <c r="S189" s="18">
        <f t="shared" si="74"/>
        <v>36</v>
      </c>
      <c r="T189" s="9">
        <f t="shared" si="70"/>
        <v>0.2857142857142857</v>
      </c>
    </row>
    <row r="190" spans="1:20" customFormat="1" ht="30" customHeight="1" thickBot="1" x14ac:dyDescent="0.3">
      <c r="A190" s="17" t="s">
        <v>132</v>
      </c>
      <c r="B190" s="20">
        <v>0</v>
      </c>
      <c r="C190" s="20">
        <v>0</v>
      </c>
      <c r="D190" s="20">
        <v>20</v>
      </c>
      <c r="E190" s="20">
        <v>0</v>
      </c>
      <c r="F190" s="20">
        <v>20</v>
      </c>
      <c r="G190" s="20">
        <v>25</v>
      </c>
      <c r="H190" s="20">
        <v>20</v>
      </c>
      <c r="I190" s="20">
        <v>8</v>
      </c>
      <c r="J190" s="20">
        <v>20</v>
      </c>
      <c r="K190" s="20">
        <v>11</v>
      </c>
      <c r="L190" s="20">
        <v>20</v>
      </c>
      <c r="M190" s="20">
        <v>20</v>
      </c>
      <c r="N190" s="20">
        <v>20</v>
      </c>
      <c r="O190" s="20">
        <v>7</v>
      </c>
      <c r="P190" s="20">
        <v>20</v>
      </c>
      <c r="Q190" s="20">
        <v>8</v>
      </c>
      <c r="R190" s="8">
        <f t="shared" ref="R190" si="75">D190+F190+H190+J190+L190+N190+P190</f>
        <v>140</v>
      </c>
      <c r="S190" s="8">
        <f t="shared" ref="S190" si="76">G190+E190+C190+I190+M190+K190+O190+Q190</f>
        <v>79</v>
      </c>
      <c r="T190" s="12">
        <f t="shared" ref="T190" si="77">(S190-R190)/R190</f>
        <v>-0.43571428571428572</v>
      </c>
    </row>
    <row r="191" spans="1:20" customFormat="1" ht="22.5" customHeight="1" thickBot="1" x14ac:dyDescent="0.3">
      <c r="A191" s="17" t="s">
        <v>133</v>
      </c>
      <c r="B191" s="18">
        <v>0</v>
      </c>
      <c r="C191" s="18">
        <v>0</v>
      </c>
      <c r="D191" s="18">
        <f>D190</f>
        <v>20</v>
      </c>
      <c r="E191" s="18">
        <f t="shared" ref="E191:Q191" si="78">E190</f>
        <v>0</v>
      </c>
      <c r="F191" s="18">
        <f t="shared" si="78"/>
        <v>20</v>
      </c>
      <c r="G191" s="18">
        <f t="shared" si="78"/>
        <v>25</v>
      </c>
      <c r="H191" s="18">
        <f t="shared" si="78"/>
        <v>20</v>
      </c>
      <c r="I191" s="18">
        <f t="shared" si="78"/>
        <v>8</v>
      </c>
      <c r="J191" s="18">
        <f t="shared" si="78"/>
        <v>20</v>
      </c>
      <c r="K191" s="18">
        <f t="shared" si="78"/>
        <v>11</v>
      </c>
      <c r="L191" s="18">
        <f t="shared" si="78"/>
        <v>20</v>
      </c>
      <c r="M191" s="18">
        <f t="shared" si="78"/>
        <v>20</v>
      </c>
      <c r="N191" s="18">
        <f t="shared" si="78"/>
        <v>20</v>
      </c>
      <c r="O191" s="18">
        <f t="shared" si="78"/>
        <v>7</v>
      </c>
      <c r="P191" s="18">
        <f t="shared" si="78"/>
        <v>20</v>
      </c>
      <c r="Q191" s="18">
        <f t="shared" si="78"/>
        <v>8</v>
      </c>
      <c r="R191" s="18">
        <f>R190</f>
        <v>140</v>
      </c>
      <c r="S191" s="18">
        <f t="shared" ref="S191" si="79">S190</f>
        <v>79</v>
      </c>
      <c r="T191" s="9">
        <f t="shared" si="70"/>
        <v>-0.43571428571428572</v>
      </c>
    </row>
    <row r="192" spans="1:20" customFormat="1" ht="34.5" customHeight="1" thickBot="1" x14ac:dyDescent="0.3">
      <c r="A192" s="17" t="s">
        <v>134</v>
      </c>
      <c r="B192" s="20">
        <v>0</v>
      </c>
      <c r="C192" s="20">
        <v>0</v>
      </c>
      <c r="D192" s="20">
        <v>20</v>
      </c>
      <c r="E192" s="20">
        <v>0</v>
      </c>
      <c r="F192" s="20">
        <v>20</v>
      </c>
      <c r="G192" s="20">
        <v>22</v>
      </c>
      <c r="H192" s="20">
        <v>20</v>
      </c>
      <c r="I192" s="20">
        <v>6</v>
      </c>
      <c r="J192" s="20">
        <v>20</v>
      </c>
      <c r="K192" s="20">
        <v>38</v>
      </c>
      <c r="L192" s="20">
        <v>20</v>
      </c>
      <c r="M192" s="20">
        <v>30</v>
      </c>
      <c r="N192" s="20">
        <v>20</v>
      </c>
      <c r="O192" s="20">
        <v>39</v>
      </c>
      <c r="P192" s="20">
        <v>20</v>
      </c>
      <c r="Q192" s="20">
        <v>9</v>
      </c>
      <c r="R192" s="8">
        <f t="shared" ref="R192" si="80">D192+F192+H192+J192+L192+N192+P192</f>
        <v>140</v>
      </c>
      <c r="S192" s="8">
        <f t="shared" ref="S192" si="81">G192+E192+C192+I192+M192+K192+O192+Q192</f>
        <v>144</v>
      </c>
      <c r="T192" s="12">
        <f t="shared" ref="T192:T194" si="82">(S192-R192)/R192</f>
        <v>2.8571428571428571E-2</v>
      </c>
    </row>
    <row r="193" spans="1:20" customFormat="1" ht="22.5" customHeight="1" thickBot="1" x14ac:dyDescent="0.3">
      <c r="A193" s="17" t="s">
        <v>135</v>
      </c>
      <c r="B193" s="18">
        <v>0</v>
      </c>
      <c r="C193" s="18">
        <v>0</v>
      </c>
      <c r="D193" s="18">
        <f>D192</f>
        <v>20</v>
      </c>
      <c r="E193" s="18">
        <f t="shared" ref="E193:Q193" si="83">E192</f>
        <v>0</v>
      </c>
      <c r="F193" s="18">
        <f t="shared" si="83"/>
        <v>20</v>
      </c>
      <c r="G193" s="18">
        <f t="shared" si="83"/>
        <v>22</v>
      </c>
      <c r="H193" s="18">
        <f t="shared" si="83"/>
        <v>20</v>
      </c>
      <c r="I193" s="18">
        <f t="shared" si="83"/>
        <v>6</v>
      </c>
      <c r="J193" s="18">
        <f t="shared" si="83"/>
        <v>20</v>
      </c>
      <c r="K193" s="18">
        <f t="shared" si="83"/>
        <v>38</v>
      </c>
      <c r="L193" s="18">
        <f t="shared" si="83"/>
        <v>20</v>
      </c>
      <c r="M193" s="18">
        <f t="shared" si="83"/>
        <v>30</v>
      </c>
      <c r="N193" s="18">
        <f t="shared" si="83"/>
        <v>20</v>
      </c>
      <c r="O193" s="18">
        <f t="shared" si="83"/>
        <v>39</v>
      </c>
      <c r="P193" s="18">
        <f t="shared" si="83"/>
        <v>20</v>
      </c>
      <c r="Q193" s="18">
        <f t="shared" si="83"/>
        <v>9</v>
      </c>
      <c r="R193" s="18">
        <f>R192</f>
        <v>140</v>
      </c>
      <c r="S193" s="18">
        <f t="shared" ref="S193" si="84">S192</f>
        <v>144</v>
      </c>
      <c r="T193" s="9">
        <f t="shared" si="70"/>
        <v>2.8571428571428571E-2</v>
      </c>
    </row>
    <row r="194" spans="1:20" customFormat="1" ht="24" customHeight="1" thickBot="1" x14ac:dyDescent="0.3">
      <c r="A194" s="17" t="s">
        <v>2</v>
      </c>
      <c r="B194" s="20">
        <v>0</v>
      </c>
      <c r="C194" s="20">
        <v>0</v>
      </c>
      <c r="D194" s="20">
        <f>D193+D191+D189+D186+D181</f>
        <v>80</v>
      </c>
      <c r="E194" s="20">
        <f t="shared" ref="E194:S194" si="85">E193+E191+E189+E186+E181</f>
        <v>7</v>
      </c>
      <c r="F194" s="20">
        <f t="shared" si="85"/>
        <v>80</v>
      </c>
      <c r="G194" s="20">
        <f t="shared" si="85"/>
        <v>75</v>
      </c>
      <c r="H194" s="20">
        <f t="shared" si="85"/>
        <v>80</v>
      </c>
      <c r="I194" s="20">
        <f t="shared" si="85"/>
        <v>17</v>
      </c>
      <c r="J194" s="20">
        <f t="shared" si="85"/>
        <v>80</v>
      </c>
      <c r="K194" s="20">
        <f t="shared" si="85"/>
        <v>65</v>
      </c>
      <c r="L194" s="20">
        <f t="shared" si="85"/>
        <v>80</v>
      </c>
      <c r="M194" s="20">
        <f t="shared" si="85"/>
        <v>58</v>
      </c>
      <c r="N194" s="20">
        <f t="shared" si="85"/>
        <v>80</v>
      </c>
      <c r="O194" s="20">
        <f t="shared" si="85"/>
        <v>67</v>
      </c>
      <c r="P194" s="20">
        <f t="shared" si="85"/>
        <v>80</v>
      </c>
      <c r="Q194" s="20">
        <f t="shared" si="85"/>
        <v>25</v>
      </c>
      <c r="R194" s="20">
        <f t="shared" si="85"/>
        <v>560</v>
      </c>
      <c r="S194" s="20">
        <f t="shared" si="85"/>
        <v>314</v>
      </c>
      <c r="T194" s="9">
        <f t="shared" si="82"/>
        <v>-0.43928571428571428</v>
      </c>
    </row>
    <row r="196" spans="1:20" x14ac:dyDescent="0.25">
      <c r="A196" s="14" t="s">
        <v>18</v>
      </c>
    </row>
  </sheetData>
  <mergeCells count="114">
    <mergeCell ref="R117:T117"/>
    <mergeCell ref="A134:T134"/>
    <mergeCell ref="A116:T116"/>
    <mergeCell ref="A117:A118"/>
    <mergeCell ref="B117:C117"/>
    <mergeCell ref="R160:T160"/>
    <mergeCell ref="R135:T135"/>
    <mergeCell ref="A159:T159"/>
    <mergeCell ref="A160:A161"/>
    <mergeCell ref="B160:C160"/>
    <mergeCell ref="A135:A136"/>
    <mergeCell ref="B135:C135"/>
    <mergeCell ref="R97:T97"/>
    <mergeCell ref="A103:T103"/>
    <mergeCell ref="A104:A105"/>
    <mergeCell ref="B104:C104"/>
    <mergeCell ref="A97:A98"/>
    <mergeCell ref="B97:C97"/>
    <mergeCell ref="R111:T111"/>
    <mergeCell ref="R104:T104"/>
    <mergeCell ref="A110:T110"/>
    <mergeCell ref="A111:A112"/>
    <mergeCell ref="B111:C111"/>
    <mergeCell ref="D111:E111"/>
    <mergeCell ref="F111:G111"/>
    <mergeCell ref="H111:I111"/>
    <mergeCell ref="N111:O111"/>
    <mergeCell ref="J111:K111"/>
    <mergeCell ref="L111:M111"/>
    <mergeCell ref="P111:Q111"/>
    <mergeCell ref="R84:T84"/>
    <mergeCell ref="A96:T96"/>
    <mergeCell ref="A83:T83"/>
    <mergeCell ref="A84:A85"/>
    <mergeCell ref="B84:C84"/>
    <mergeCell ref="D84:E84"/>
    <mergeCell ref="F84:G84"/>
    <mergeCell ref="H84:I84"/>
    <mergeCell ref="N84:O84"/>
    <mergeCell ref="J84:K84"/>
    <mergeCell ref="L84:M84"/>
    <mergeCell ref="P84:Q84"/>
    <mergeCell ref="R42:T42"/>
    <mergeCell ref="R35:T35"/>
    <mergeCell ref="A41:T41"/>
    <mergeCell ref="A42:A43"/>
    <mergeCell ref="B42:C42"/>
    <mergeCell ref="D42:E42"/>
    <mergeCell ref="F42:G42"/>
    <mergeCell ref="H42:I42"/>
    <mergeCell ref="N42:O42"/>
    <mergeCell ref="J42:K42"/>
    <mergeCell ref="L42:M42"/>
    <mergeCell ref="P42:Q42"/>
    <mergeCell ref="R29:T29"/>
    <mergeCell ref="A34:T34"/>
    <mergeCell ref="A35:A36"/>
    <mergeCell ref="B35:C35"/>
    <mergeCell ref="A29:A30"/>
    <mergeCell ref="B29:C29"/>
    <mergeCell ref="D29:E29"/>
    <mergeCell ref="F29:G29"/>
    <mergeCell ref="H29:I29"/>
    <mergeCell ref="N29:O29"/>
    <mergeCell ref="J29:K29"/>
    <mergeCell ref="L29:M29"/>
    <mergeCell ref="P29:Q29"/>
    <mergeCell ref="R23:T23"/>
    <mergeCell ref="A28:T28"/>
    <mergeCell ref="A22:T22"/>
    <mergeCell ref="A23:A24"/>
    <mergeCell ref="B23:C23"/>
    <mergeCell ref="D23:E23"/>
    <mergeCell ref="F23:G23"/>
    <mergeCell ref="H23:I23"/>
    <mergeCell ref="N23:O23"/>
    <mergeCell ref="J23:K23"/>
    <mergeCell ref="L23:M23"/>
    <mergeCell ref="P23:Q23"/>
    <mergeCell ref="A4:T4"/>
    <mergeCell ref="A5:T5"/>
    <mergeCell ref="A6:C6"/>
    <mergeCell ref="A8:A9"/>
    <mergeCell ref="B8:C8"/>
    <mergeCell ref="F8:G8"/>
    <mergeCell ref="N8:O8"/>
    <mergeCell ref="L8:M8"/>
    <mergeCell ref="R16:T16"/>
    <mergeCell ref="R8:T8"/>
    <mergeCell ref="A15:T15"/>
    <mergeCell ref="A16:A17"/>
    <mergeCell ref="B16:C16"/>
    <mergeCell ref="D8:E8"/>
    <mergeCell ref="D16:E16"/>
    <mergeCell ref="F16:G16"/>
    <mergeCell ref="H8:I8"/>
    <mergeCell ref="H16:I16"/>
    <mergeCell ref="N16:O16"/>
    <mergeCell ref="J8:K8"/>
    <mergeCell ref="J16:K16"/>
    <mergeCell ref="L16:M16"/>
    <mergeCell ref="P8:Q8"/>
    <mergeCell ref="P16:Q16"/>
    <mergeCell ref="A174:T174"/>
    <mergeCell ref="A175:A176"/>
    <mergeCell ref="B175:C175"/>
    <mergeCell ref="D175:E175"/>
    <mergeCell ref="F175:G175"/>
    <mergeCell ref="R175:T175"/>
    <mergeCell ref="H175:I175"/>
    <mergeCell ref="N175:O175"/>
    <mergeCell ref="J175:K175"/>
    <mergeCell ref="L175:M175"/>
    <mergeCell ref="P175:Q175"/>
  </mergeCells>
  <pageMargins left="0.39370078740157483" right="0.39370078740157483" top="0.19685039370078741" bottom="0.11811023622047245" header="0" footer="0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Miriam Junko Kimoto Watanabe</cp:lastModifiedBy>
  <cp:lastPrinted>2025-08-12T12:51:20Z</cp:lastPrinted>
  <dcterms:created xsi:type="dcterms:W3CDTF">2020-12-14T19:05:34Z</dcterms:created>
  <dcterms:modified xsi:type="dcterms:W3CDTF">2025-09-11T14:26:41Z</dcterms:modified>
</cp:coreProperties>
</file>