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dmflsrv03\SPDMFLSRV03\Compartilhada_ADM\AMEs\5-AME_MC\Sites\Conteudo Acesso a informaçao 2026\1. Atividades e Resultados - Planilha de Produção\"/>
    </mc:Choice>
  </mc:AlternateContent>
  <xr:revisionPtr revIDLastSave="0" documentId="13_ncr:1_{43DE82B2-4FAC-467D-9908-8236054AD5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tividades e Resultados 2026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08" i="7" l="1"/>
  <c r="O95" i="7"/>
  <c r="N95" i="7"/>
  <c r="O94" i="7"/>
  <c r="N94" i="7"/>
  <c r="O84" i="7"/>
  <c r="N84" i="7"/>
  <c r="O83" i="7"/>
  <c r="N83" i="7"/>
  <c r="O82" i="7"/>
  <c r="N82" i="7"/>
  <c r="O79" i="7"/>
  <c r="N79" i="7"/>
  <c r="O75" i="7"/>
  <c r="N75" i="7"/>
  <c r="O62" i="7"/>
  <c r="N62" i="7"/>
  <c r="O60" i="7"/>
  <c r="N60" i="7"/>
  <c r="O59" i="7"/>
  <c r="N59" i="7"/>
  <c r="N56" i="7"/>
  <c r="O56" i="7"/>
  <c r="O55" i="7"/>
  <c r="N55" i="7"/>
  <c r="O39" i="7"/>
  <c r="N39" i="7"/>
  <c r="O33" i="7"/>
  <c r="N33" i="7"/>
  <c r="O25" i="7"/>
  <c r="O23" i="7"/>
  <c r="O22" i="7"/>
  <c r="N23" i="7"/>
  <c r="N22" i="7"/>
  <c r="N12" i="7"/>
  <c r="O11" i="7"/>
  <c r="O12" i="7"/>
  <c r="O10" i="7"/>
  <c r="N15" i="7"/>
  <c r="N11" i="7"/>
  <c r="N10" i="7"/>
  <c r="M87" i="7"/>
  <c r="L87" i="7"/>
  <c r="L89" i="7" s="1"/>
  <c r="M76" i="7"/>
  <c r="L76" i="7"/>
  <c r="M63" i="7"/>
  <c r="L63" i="7"/>
  <c r="M58" i="7"/>
  <c r="L58" i="7"/>
  <c r="M40" i="7"/>
  <c r="L40" i="7"/>
  <c r="M34" i="7"/>
  <c r="L34" i="7"/>
  <c r="M27" i="7"/>
  <c r="L27" i="7"/>
  <c r="L28" i="7" s="1"/>
  <c r="M24" i="7"/>
  <c r="L24" i="7"/>
  <c r="M17" i="7"/>
  <c r="L17" i="7"/>
  <c r="M16" i="7"/>
  <c r="L16" i="7"/>
  <c r="M13" i="7"/>
  <c r="L13" i="7"/>
  <c r="M89" i="7" l="1"/>
  <c r="M28" i="7"/>
  <c r="O81" i="7"/>
  <c r="O80" i="7"/>
  <c r="N81" i="7"/>
  <c r="N80" i="7"/>
  <c r="O61" i="7"/>
  <c r="N61" i="7"/>
  <c r="N63" i="7"/>
  <c r="P15" i="7"/>
  <c r="I89" i="7"/>
  <c r="I87" i="7"/>
  <c r="H87" i="7"/>
  <c r="I76" i="7"/>
  <c r="H76" i="7"/>
  <c r="I63" i="7"/>
  <c r="H63" i="7"/>
  <c r="I58" i="7"/>
  <c r="H58" i="7"/>
  <c r="I40" i="7"/>
  <c r="H40" i="7"/>
  <c r="I34" i="7"/>
  <c r="H34" i="7"/>
  <c r="I27" i="7"/>
  <c r="H27" i="7"/>
  <c r="I24" i="7"/>
  <c r="I28" i="7" s="1"/>
  <c r="H24" i="7"/>
  <c r="I17" i="7"/>
  <c r="I16" i="7"/>
  <c r="H16" i="7"/>
  <c r="I13" i="7"/>
  <c r="H13" i="7"/>
  <c r="O15" i="7"/>
  <c r="K87" i="7"/>
  <c r="J87" i="7"/>
  <c r="K76" i="7"/>
  <c r="J76" i="7"/>
  <c r="K63" i="7"/>
  <c r="J63" i="7"/>
  <c r="K58" i="7"/>
  <c r="J58" i="7"/>
  <c r="K40" i="7"/>
  <c r="J40" i="7"/>
  <c r="K34" i="7"/>
  <c r="J34" i="7"/>
  <c r="K27" i="7"/>
  <c r="J27" i="7"/>
  <c r="K24" i="7"/>
  <c r="J24" i="7"/>
  <c r="J28" i="7" s="1"/>
  <c r="K17" i="7"/>
  <c r="K16" i="7"/>
  <c r="J16" i="7"/>
  <c r="K13" i="7"/>
  <c r="J13" i="7"/>
  <c r="O57" i="7"/>
  <c r="N57" i="7"/>
  <c r="O27" i="7"/>
  <c r="G27" i="7"/>
  <c r="E27" i="7"/>
  <c r="C27" i="7"/>
  <c r="G87" i="7"/>
  <c r="F87" i="7"/>
  <c r="G76" i="7"/>
  <c r="F76" i="7"/>
  <c r="G63" i="7"/>
  <c r="F63" i="7"/>
  <c r="G58" i="7"/>
  <c r="F58" i="7"/>
  <c r="G40" i="7"/>
  <c r="F40" i="7"/>
  <c r="G34" i="7"/>
  <c r="F34" i="7"/>
  <c r="F27" i="7"/>
  <c r="F28" i="7" s="1"/>
  <c r="G24" i="7"/>
  <c r="F24" i="7"/>
  <c r="G17" i="7"/>
  <c r="G16" i="7"/>
  <c r="F16" i="7"/>
  <c r="G13" i="7"/>
  <c r="F13" i="7"/>
  <c r="E24" i="7"/>
  <c r="C24" i="7"/>
  <c r="E87" i="7"/>
  <c r="D87" i="7"/>
  <c r="E76" i="7"/>
  <c r="D76" i="7"/>
  <c r="E63" i="7"/>
  <c r="D63" i="7"/>
  <c r="E58" i="7"/>
  <c r="D58" i="7"/>
  <c r="E40" i="7"/>
  <c r="D40" i="7"/>
  <c r="E34" i="7"/>
  <c r="D34" i="7"/>
  <c r="D27" i="7"/>
  <c r="D24" i="7"/>
  <c r="E17" i="7"/>
  <c r="E16" i="7"/>
  <c r="D16" i="7"/>
  <c r="E13" i="7"/>
  <c r="D13" i="7"/>
  <c r="H28" i="7" l="1"/>
  <c r="H89" i="7"/>
  <c r="F17" i="7"/>
  <c r="H17" i="7"/>
  <c r="J89" i="7"/>
  <c r="F89" i="7"/>
  <c r="N58" i="7"/>
  <c r="O13" i="7"/>
  <c r="O58" i="7"/>
  <c r="K28" i="7"/>
  <c r="J17" i="7"/>
  <c r="K89" i="7"/>
  <c r="G28" i="7"/>
  <c r="E28" i="7"/>
  <c r="D28" i="7"/>
  <c r="G89" i="7"/>
  <c r="O24" i="7"/>
  <c r="O28" i="7" s="1"/>
  <c r="D17" i="7"/>
  <c r="D89" i="7"/>
  <c r="E89" i="7"/>
  <c r="O116" i="7"/>
  <c r="O117" i="7"/>
  <c r="O118" i="7"/>
  <c r="O119" i="7"/>
  <c r="O120" i="7"/>
  <c r="O121" i="7"/>
  <c r="O122" i="7"/>
  <c r="O123" i="7"/>
  <c r="O124" i="7"/>
  <c r="O125" i="7"/>
  <c r="O126" i="7"/>
  <c r="O127" i="7"/>
  <c r="O128" i="7"/>
  <c r="O129" i="7"/>
  <c r="O130" i="7"/>
  <c r="O131" i="7"/>
  <c r="O132" i="7"/>
  <c r="O133" i="7"/>
  <c r="O134" i="7"/>
  <c r="O135" i="7"/>
  <c r="O136" i="7"/>
  <c r="O137" i="7"/>
  <c r="O138" i="7"/>
  <c r="O139" i="7"/>
  <c r="O140" i="7"/>
  <c r="O141" i="7"/>
  <c r="O142" i="7"/>
  <c r="O143" i="7"/>
  <c r="O144" i="7"/>
  <c r="O145" i="7"/>
  <c r="O146" i="7"/>
  <c r="O147" i="7"/>
  <c r="O148" i="7"/>
  <c r="O149" i="7"/>
  <c r="O115" i="7"/>
  <c r="O87" i="7"/>
  <c r="O63" i="7"/>
  <c r="P10" i="7"/>
  <c r="N24" i="7"/>
  <c r="N27" i="7"/>
  <c r="C28" i="7"/>
  <c r="B27" i="7"/>
  <c r="B24" i="7"/>
  <c r="B28" i="7" s="1"/>
  <c r="C16" i="7"/>
  <c r="N16" i="7"/>
  <c r="O16" i="7"/>
  <c r="P16" i="7" s="1"/>
  <c r="C13" i="7"/>
  <c r="B16" i="7"/>
  <c r="B13" i="7"/>
  <c r="B17" i="7" s="1"/>
  <c r="C87" i="7"/>
  <c r="C63" i="7"/>
  <c r="P84" i="7"/>
  <c r="O17" i="7" l="1"/>
  <c r="P24" i="7"/>
  <c r="N13" i="7"/>
  <c r="P82" i="7"/>
  <c r="P55" i="7"/>
  <c r="P11" i="7"/>
  <c r="P83" i="7"/>
  <c r="N87" i="7"/>
  <c r="P12" i="7"/>
  <c r="O76" i="7"/>
  <c r="N76" i="7"/>
  <c r="O40" i="7"/>
  <c r="N40" i="7"/>
  <c r="N34" i="7"/>
  <c r="P23" i="7"/>
  <c r="P95" i="7"/>
  <c r="P57" i="7"/>
  <c r="P64" i="7"/>
  <c r="P65" i="7"/>
  <c r="P66" i="7"/>
  <c r="P67" i="7"/>
  <c r="P68" i="7"/>
  <c r="P69" i="7"/>
  <c r="P70" i="7"/>
  <c r="P71" i="7"/>
  <c r="P72" i="7"/>
  <c r="P73" i="7"/>
  <c r="P74" i="7"/>
  <c r="P77" i="7"/>
  <c r="P78" i="7"/>
  <c r="P80" i="7"/>
  <c r="P81" i="7"/>
  <c r="P85" i="7"/>
  <c r="P86" i="7"/>
  <c r="P60" i="7"/>
  <c r="P56" i="7"/>
  <c r="B87" i="7"/>
  <c r="C76" i="7"/>
  <c r="B76" i="7"/>
  <c r="B63" i="7"/>
  <c r="C58" i="7"/>
  <c r="B58" i="7"/>
  <c r="C40" i="7"/>
  <c r="B40" i="7"/>
  <c r="C34" i="7"/>
  <c r="B34" i="7"/>
  <c r="C17" i="7"/>
  <c r="P13" i="7" l="1"/>
  <c r="N17" i="7"/>
  <c r="P17" i="7" s="1"/>
  <c r="O89" i="7"/>
  <c r="N89" i="7"/>
  <c r="C89" i="7"/>
  <c r="P58" i="7"/>
  <c r="P76" i="7"/>
  <c r="P79" i="7"/>
  <c r="P62" i="7"/>
  <c r="P33" i="7"/>
  <c r="P75" i="7"/>
  <c r="N28" i="7"/>
  <c r="P28" i="7" s="1"/>
  <c r="P22" i="7"/>
  <c r="O34" i="7"/>
  <c r="P34" i="7" s="1"/>
  <c r="P40" i="7"/>
  <c r="P39" i="7"/>
  <c r="P63" i="7"/>
  <c r="P59" i="7"/>
  <c r="P94" i="7"/>
  <c r="B89" i="7"/>
  <c r="P87" i="7" l="1"/>
  <c r="P89" i="7"/>
</calcChain>
</file>

<file path=xl/sharedStrings.xml><?xml version="1.0" encoding="utf-8"?>
<sst xmlns="http://schemas.openxmlformats.org/spreadsheetml/2006/main" count="316" uniqueCount="113">
  <si>
    <t> 271 - Consultas Médicas </t>
  </si>
  <si>
    <t>Janeiro</t>
  </si>
  <si>
    <t>Total</t>
  </si>
  <si>
    <t>Cont.</t>
  </si>
  <si>
    <t>Real.</t>
  </si>
  <si>
    <t>%</t>
  </si>
  <si>
    <t>Primeiras Consultas Rede</t>
  </si>
  <si>
    <t>Interconsultas</t>
  </si>
  <si>
    <t>Consultas Subseqüentes</t>
  </si>
  <si>
    <t> 272 - Consultas Não Médicas/Procedimentos Terapêuticos Não Médicos </t>
  </si>
  <si>
    <t>Consultas Não Médicas</t>
  </si>
  <si>
    <t>Procedimentos Terapêuticos (sessões)</t>
  </si>
  <si>
    <t> 571 - Cirurgia Ambulatorial Maior (CMA) </t>
  </si>
  <si>
    <t>Cirurgias ambulatoriais CMA</t>
  </si>
  <si>
    <t> 572 - Cirurgia Ambulatorial Menor (cma) </t>
  </si>
  <si>
    <t>Cirurgias ambulatoriais cma</t>
  </si>
  <si>
    <t>Métodos Diagnósticos em Especialidades</t>
  </si>
  <si>
    <t> 189 - Tratamentos Clínicos </t>
  </si>
  <si>
    <t>Fonte: http://www.gestao.saude.sp.gov.br</t>
  </si>
  <si>
    <t>Tratamento em Oncologia - Quimioterapia (QT)</t>
  </si>
  <si>
    <t>Tratamento em Oncologia - Hormonioterapia (HT)</t>
  </si>
  <si>
    <t>Mamografia</t>
  </si>
  <si>
    <t>Densitometria</t>
  </si>
  <si>
    <t>Radiologia</t>
  </si>
  <si>
    <t>Ultra-Sonografia</t>
  </si>
  <si>
    <t>Ecocardiografia</t>
  </si>
  <si>
    <t>Ultrassonografia com Doppler</t>
  </si>
  <si>
    <t>Ultrassonografia Obstétrica</t>
  </si>
  <si>
    <t>Outras Ultrassonografias</t>
  </si>
  <si>
    <t>Diagnóstico em Oftalmologia</t>
  </si>
  <si>
    <t>Diagnóstico em Otorrinolaringologia/Fonoaudiologia</t>
  </si>
  <si>
    <t>Diagnóstico em Pneumologia</t>
  </si>
  <si>
    <t>Ambulatório Médico de Especialidades de Mogi das Cruzes - AME Mogi das Cruzes</t>
  </si>
  <si>
    <t> 274 - Atendimento Odontológico </t>
  </si>
  <si>
    <t>Primeiras Consultas - Rede</t>
  </si>
  <si>
    <t> 680 - SADT Externo </t>
  </si>
  <si>
    <t>Diagnóstico Laboratório Clínico</t>
  </si>
  <si>
    <t>Anatomia Patológica e Citopatologia</t>
  </si>
  <si>
    <t>Radiografia</t>
  </si>
  <si>
    <t>Outros exames em Radiologia</t>
  </si>
  <si>
    <t>Tomografia Computadorizada</t>
  </si>
  <si>
    <t>Ressonância Magnética</t>
  </si>
  <si>
    <t>Ressonância Magnética com Sedação</t>
  </si>
  <si>
    <t>Cintilografia</t>
  </si>
  <si>
    <t>Outros exames em Medicina Nuclear</t>
  </si>
  <si>
    <t>Medicina Nuclear in Vivo</t>
  </si>
  <si>
    <t>Endoscopia Digestiva Alta</t>
  </si>
  <si>
    <t>Colonoscopia</t>
  </si>
  <si>
    <t>CPRE</t>
  </si>
  <si>
    <t>Broncoscopia</t>
  </si>
  <si>
    <t>Outras Endoscopias</t>
  </si>
  <si>
    <t>Endoscopia</t>
  </si>
  <si>
    <t>Radiologia Intervencionista</t>
  </si>
  <si>
    <t>Cateterismo Cardíaco</t>
  </si>
  <si>
    <t>Diagnóstico em Cardiologia (Exceto Cateterismo Cardíaco)</t>
  </si>
  <si>
    <t>Diagnóstico em Ginecologia-Obstetrícia</t>
  </si>
  <si>
    <t>Diagnóstico em Neurologia</t>
  </si>
  <si>
    <t>Diagnóstico em Urologia</t>
  </si>
  <si>
    <t>Outros exames em Mét. Diagn. Especialidades</t>
  </si>
  <si>
    <t>Procedimentos Especiais Hemoterapia</t>
  </si>
  <si>
    <t>Tratamento em Oncologia - Fornecimento QT para Clínica Adicional</t>
  </si>
  <si>
    <t>Tratamento em Oncologia - Fornecimento HT para Clínica Adicional</t>
  </si>
  <si>
    <t>Tratamento em Oncologia - Radioterapia</t>
  </si>
  <si>
    <t>Tratamento em Nefrologia - Diálise Peritoneal (pacientes)</t>
  </si>
  <si>
    <t>Tratamento em Nefrologia - Sessão Diálise</t>
  </si>
  <si>
    <t>Terapias Especializadas - Litotripsia</t>
  </si>
  <si>
    <t>Fototerapia - Sessões</t>
  </si>
  <si>
    <t> 504 - PET CT </t>
  </si>
  <si>
    <t>Subtotal (1)</t>
  </si>
  <si>
    <t>Interconsultas - Tele</t>
  </si>
  <si>
    <t>Consultas Subseqüentes - Tele</t>
  </si>
  <si>
    <t>Subtotal (2)</t>
  </si>
  <si>
    <t> 767 - OCI - Oferta de Cuidados Integrados </t>
  </si>
  <si>
    <t>0901010014 OCI Avaliação Diagnóstica Inicial De Câncer De Mama</t>
  </si>
  <si>
    <t>0901010090 OCI Progressão Da Avaliação Diagnóstica De Câncer De Mama I</t>
  </si>
  <si>
    <t>0901010103 OCI Progressão Da Avaliação Diagnóstica De Câncer De Mama Ii</t>
  </si>
  <si>
    <t>0901010049 OCI Progressão Da Avaliação Diagnóstica De Câncer De Próstata</t>
  </si>
  <si>
    <t>0901010057 OCI Avaliação Diagnóstica Inicial De Câncer De Colo De Útero</t>
  </si>
  <si>
    <t>0901010111 OCI Avaliação Diagnóstica E Terapêutica De Cancer De Colo Do Útero I</t>
  </si>
  <si>
    <t>0901010120 OCI Avaliação Diagnóstica E Terapêutica De Cancer De Colo Do Útero Ii</t>
  </si>
  <si>
    <t>0901010073 OCI Avaliação Diagnóstica De Câncer Gastrico</t>
  </si>
  <si>
    <t>0901010081 OCI Avaliação Diagnóstica De Câncer Colorretal</t>
  </si>
  <si>
    <t>Sub Total - OCI Oncologia</t>
  </si>
  <si>
    <t>0902010018 OCI Avaliação De Risco Cirurgico</t>
  </si>
  <si>
    <t>0902010026 OCI Avaliação Cardiológica</t>
  </si>
  <si>
    <t>0902010034 OCI Avaliação Diagnóstica Inicial - Sindrome Coronariana Crônica</t>
  </si>
  <si>
    <t>0902010042 OCI Progressão Da Avaliação Diagnóstica I - Sindrome Coronariana Crônica</t>
  </si>
  <si>
    <t>0902010050 OCI Progressão Da Avaliação Diagnóstica Ii - Sindrome Coronariana Crônica</t>
  </si>
  <si>
    <t>0902010069 OCI Avaliação Diagnóstica - Insuficiencia Cardíaca</t>
  </si>
  <si>
    <t>Sub Total - OCI Cardiologia</t>
  </si>
  <si>
    <t>0903010011 OCI Avaliação Diagnóstica Em Ortopedia Com Recursos De Radiologia</t>
  </si>
  <si>
    <t>0903010020 OCI Avaliação Diagnóstica Em Ortopedia Com Recursos De Radiologia E Ultrassonografia</t>
  </si>
  <si>
    <t>0903010038 OCI Avaliação Diagnóstica Em Ortopedia Com Recursos De Radiologia E Tomografia Computadorizada</t>
  </si>
  <si>
    <t>0903010046 OCI Avaliação Diagnóstica Em Ortopedia Com Recursos De Radiologia E Ressonância Magnética</t>
  </si>
  <si>
    <t>Sub Total - OCI Ortopedia</t>
  </si>
  <si>
    <t>0904010015 OCI Avaliação Inicial Diagnóstica De Deficit Auditivo</t>
  </si>
  <si>
    <t>0904010023 OCI Progressão Da Avaliação Diagnóstica De Déficitauditivo</t>
  </si>
  <si>
    <t>0904010031 OCI Avaliação Diagnóstica De Nasorafinge E Deorofaringe</t>
  </si>
  <si>
    <t>Sub Total - OCI Otorrinolaringologia</t>
  </si>
  <si>
    <t>0905010019 OCI Avaliação Inicial Em Oftalmologia - 0 A 8 Anos</t>
  </si>
  <si>
    <t>0905010027 OCI Avaliação Estrabismo</t>
  </si>
  <si>
    <t>0905010035 OCI Avaliação Inicial Em Oftalmologia - A Partir De 9 Anos</t>
  </si>
  <si>
    <t>0905010043 OCI Avaliação Retinopatia Diabética</t>
  </si>
  <si>
    <t>0905010051 OCI Avaliação Inicial Para Oncologia Oftalmologica</t>
  </si>
  <si>
    <t>0905010060 OCI Avaliação Inicial Para Neuro Oftalmologica</t>
  </si>
  <si>
    <t>0905010078 OCI Exames Oftalmológicos Sob Sedação</t>
  </si>
  <si>
    <t>Sub Total - OCI Oftalmologia</t>
  </si>
  <si>
    <t>Fevereiro</t>
  </si>
  <si>
    <t> 607 - Consultas Não Médicas/Procedimentos Terapêuticos Não Médicos por Telemedicina (acompanhamento) </t>
  </si>
  <si>
    <t>Março</t>
  </si>
  <si>
    <t>Abril</t>
  </si>
  <si>
    <t>Maio</t>
  </si>
  <si>
    <t>Junho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</si>
</sst>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696969"/>
      <name val="Calibri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rgb="FF696969"/>
      <name val="Calibri"/>
      <family val="2"/>
    </font>
    <font>
      <b/>
      <sz val="9"/>
      <color theme="1"/>
      <name val="Calibri"/>
      <family val="2"/>
    </font>
    <font>
      <b/>
      <sz val="9"/>
      <color theme="1"/>
      <name val="Calibri"/>
      <family val="2"/>
      <scheme val="minor"/>
    </font>
    <font>
      <b/>
      <sz val="8"/>
      <color rgb="FF696969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21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10" fontId="21" fillId="0" borderId="11" xfId="42" applyNumberFormat="1" applyFont="1" applyBorder="1" applyAlignment="1">
      <alignment horizontal="center" wrapText="1"/>
    </xf>
    <xf numFmtId="3" fontId="18" fillId="0" borderId="11" xfId="0" applyNumberFormat="1" applyFont="1" applyBorder="1" applyAlignment="1">
      <alignment horizontal="center" wrapText="1"/>
    </xf>
    <xf numFmtId="3" fontId="21" fillId="0" borderId="11" xfId="0" applyNumberFormat="1" applyFont="1" applyBorder="1" applyAlignment="1">
      <alignment horizontal="center" wrapText="1"/>
    </xf>
    <xf numFmtId="10" fontId="18" fillId="0" borderId="11" xfId="42" applyNumberFormat="1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3" fontId="16" fillId="0" borderId="11" xfId="0" applyNumberFormat="1" applyFont="1" applyBorder="1" applyAlignment="1">
      <alignment horizontal="center" wrapText="1"/>
    </xf>
    <xf numFmtId="0" fontId="22" fillId="0" borderId="0" xfId="0" applyFont="1"/>
    <xf numFmtId="0" fontId="23" fillId="0" borderId="0" xfId="0" applyFont="1"/>
    <xf numFmtId="0" fontId="24" fillId="0" borderId="10" xfId="0" applyFont="1" applyBorder="1"/>
    <xf numFmtId="0" fontId="23" fillId="0" borderId="11" xfId="0" applyFont="1" applyBorder="1" applyAlignment="1">
      <alignment wrapText="1"/>
    </xf>
    <xf numFmtId="0" fontId="23" fillId="0" borderId="0" xfId="0" applyFont="1" applyAlignment="1">
      <alignment wrapText="1"/>
    </xf>
    <xf numFmtId="0" fontId="25" fillId="0" borderId="11" xfId="0" applyFont="1" applyBorder="1" applyAlignment="1">
      <alignment wrapText="1"/>
    </xf>
    <xf numFmtId="0" fontId="25" fillId="0" borderId="0" xfId="0" applyFont="1"/>
    <xf numFmtId="0" fontId="16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2" fillId="0" borderId="11" xfId="0" applyFont="1" applyBorder="1" applyAlignment="1">
      <alignment wrapText="1"/>
    </xf>
    <xf numFmtId="0" fontId="26" fillId="0" borderId="11" xfId="0" applyFont="1" applyBorder="1" applyAlignment="1">
      <alignment wrapText="1"/>
    </xf>
    <xf numFmtId="0" fontId="21" fillId="0" borderId="0" xfId="0" applyFont="1"/>
    <xf numFmtId="0" fontId="0" fillId="0" borderId="11" xfId="0" applyBorder="1" applyAlignment="1">
      <alignment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center" wrapText="1"/>
    </xf>
    <xf numFmtId="0" fontId="21" fillId="0" borderId="14" xfId="0" applyFont="1" applyBorder="1" applyAlignment="1">
      <alignment horizontal="center" wrapText="1"/>
    </xf>
    <xf numFmtId="0" fontId="21" fillId="0" borderId="15" xfId="0" applyFont="1" applyBorder="1" applyAlignment="1">
      <alignment horizontal="center" wrapText="1"/>
    </xf>
    <xf numFmtId="0" fontId="23" fillId="0" borderId="12" xfId="0" applyFont="1" applyBorder="1" applyAlignment="1">
      <alignment wrapText="1"/>
    </xf>
    <xf numFmtId="0" fontId="23" fillId="0" borderId="13" xfId="0" applyFont="1" applyBorder="1" applyAlignment="1">
      <alignment wrapText="1"/>
    </xf>
    <xf numFmtId="0" fontId="21" fillId="0" borderId="16" xfId="0" applyFont="1" applyBorder="1" applyAlignment="1">
      <alignment horizontal="center" wrapText="1"/>
    </xf>
    <xf numFmtId="0" fontId="19" fillId="0" borderId="17" xfId="0" applyFont="1" applyBorder="1" applyAlignment="1">
      <alignment wrapText="1"/>
    </xf>
    <xf numFmtId="0" fontId="20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7" fillId="0" borderId="17" xfId="0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9" fillId="0" borderId="17" xfId="0" applyFont="1" applyBorder="1" applyAlignment="1">
      <alignment horizontal="left" wrapText="1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Porcentagem" xfId="42" builtinId="5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123825</xdr:colOff>
      <xdr:row>1</xdr:row>
      <xdr:rowOff>19050</xdr:rowOff>
    </xdr:from>
    <xdr:to>
      <xdr:col>15</xdr:col>
      <xdr:colOff>825897</xdr:colOff>
      <xdr:row>4</xdr:row>
      <xdr:rowOff>50800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571E648-60E8-48C9-BE3D-8687E90AA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209550"/>
          <a:ext cx="702072" cy="669925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1</xdr:row>
      <xdr:rowOff>152400</xdr:rowOff>
    </xdr:from>
    <xdr:to>
      <xdr:col>0</xdr:col>
      <xdr:colOff>1143000</xdr:colOff>
      <xdr:row>5</xdr:row>
      <xdr:rowOff>60325</xdr:rowOff>
    </xdr:to>
    <xdr:pic>
      <xdr:nvPicPr>
        <xdr:cNvPr id="3" name="Imagem 2" descr="Secretaria da Educação do Estado de São Paulo | Período Eleitoral">
          <a:extLst>
            <a:ext uri="{FF2B5EF4-FFF2-40B4-BE49-F238E27FC236}">
              <a16:creationId xmlns:a16="http://schemas.microsoft.com/office/drawing/2014/main" id="{96C690CA-52C8-447F-9BBD-454794929FA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42900"/>
          <a:ext cx="1057275" cy="736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20BF3-C94D-4EBD-9773-4ED9779DB4A3}">
  <dimension ref="A1:Q152"/>
  <sheetViews>
    <sheetView showGridLines="0" tabSelected="1" view="pageBreakPreview" topLeftCell="A133" zoomScaleNormal="100" zoomScaleSheetLayoutView="100" workbookViewId="0">
      <selection activeCell="O108" sqref="O108"/>
    </sheetView>
  </sheetViews>
  <sheetFormatPr defaultColWidth="9.140625" defaultRowHeight="15" x14ac:dyDescent="0.25"/>
  <cols>
    <col min="1" max="1" width="37.42578125" style="13" customWidth="1"/>
    <col min="2" max="15" width="14.42578125" style="2" customWidth="1"/>
    <col min="16" max="16" width="14.140625" style="2" customWidth="1"/>
    <col min="17" max="16384" width="9.140625" style="3"/>
  </cols>
  <sheetData>
    <row r="1" spans="1:16" ht="15" customHeight="1" x14ac:dyDescent="0.25">
      <c r="A1" s="1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6" ht="15" customHeight="1" x14ac:dyDescent="0.25">
      <c r="A2" s="1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6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6" ht="20.45" customHeight="1" x14ac:dyDescent="0.35">
      <c r="A4" s="33" t="s">
        <v>32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</row>
    <row r="5" spans="1:16" ht="15" customHeight="1" x14ac:dyDescent="0.25">
      <c r="A5" s="34">
        <v>2026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</row>
    <row r="6" spans="1:16" ht="15" customHeight="1" thickBot="1" x14ac:dyDescent="0.3">
      <c r="A6" s="35"/>
      <c r="B6" s="35"/>
      <c r="C6" s="35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6" ht="20.100000000000001" customHeight="1" thickBot="1" x14ac:dyDescent="0.3">
      <c r="A7" s="14" t="s">
        <v>0</v>
      </c>
    </row>
    <row r="8" spans="1:16" ht="20.100000000000001" customHeight="1" thickBot="1" x14ac:dyDescent="0.3">
      <c r="A8" s="29"/>
      <c r="B8" s="27" t="s">
        <v>1</v>
      </c>
      <c r="C8" s="28"/>
      <c r="D8" s="27" t="s">
        <v>107</v>
      </c>
      <c r="E8" s="28"/>
      <c r="F8" s="27" t="s">
        <v>109</v>
      </c>
      <c r="G8" s="28"/>
      <c r="H8" s="27" t="s">
        <v>110</v>
      </c>
      <c r="I8" s="28"/>
      <c r="J8" s="27" t="s">
        <v>111</v>
      </c>
      <c r="K8" s="28"/>
      <c r="L8" s="27" t="s">
        <v>112</v>
      </c>
      <c r="M8" s="28"/>
      <c r="N8" s="27" t="s">
        <v>2</v>
      </c>
      <c r="O8" s="31"/>
      <c r="P8" s="28"/>
    </row>
    <row r="9" spans="1:16" ht="20.100000000000001" customHeight="1" thickBot="1" x14ac:dyDescent="0.3">
      <c r="A9" s="30"/>
      <c r="B9" s="4" t="s">
        <v>3</v>
      </c>
      <c r="C9" s="4" t="s">
        <v>4</v>
      </c>
      <c r="D9" s="4" t="s">
        <v>3</v>
      </c>
      <c r="E9" s="4" t="s">
        <v>4</v>
      </c>
      <c r="F9" s="4" t="s">
        <v>3</v>
      </c>
      <c r="G9" s="4" t="s">
        <v>4</v>
      </c>
      <c r="H9" s="4" t="s">
        <v>3</v>
      </c>
      <c r="I9" s="4" t="s">
        <v>4</v>
      </c>
      <c r="J9" s="4" t="s">
        <v>3</v>
      </c>
      <c r="K9" s="4" t="s">
        <v>4</v>
      </c>
      <c r="L9" s="4" t="s">
        <v>3</v>
      </c>
      <c r="M9" s="4" t="s">
        <v>4</v>
      </c>
      <c r="N9" s="4" t="s">
        <v>3</v>
      </c>
      <c r="O9" s="4" t="s">
        <v>4</v>
      </c>
      <c r="P9" s="4" t="s">
        <v>5</v>
      </c>
    </row>
    <row r="10" spans="1:16" ht="20.100000000000001" customHeight="1" thickBot="1" x14ac:dyDescent="0.3">
      <c r="A10" s="15" t="s">
        <v>6</v>
      </c>
      <c r="B10" s="5">
        <v>1700</v>
      </c>
      <c r="C10" s="5">
        <v>1154</v>
      </c>
      <c r="D10" s="5">
        <v>1700</v>
      </c>
      <c r="E10" s="5">
        <v>1329</v>
      </c>
      <c r="F10" s="5">
        <v>1700</v>
      </c>
      <c r="G10" s="5">
        <v>1557</v>
      </c>
      <c r="H10" s="5">
        <v>1700</v>
      </c>
      <c r="I10" s="5">
        <v>1397</v>
      </c>
      <c r="J10" s="5">
        <v>1700</v>
      </c>
      <c r="K10" s="5">
        <v>1376</v>
      </c>
      <c r="L10" s="5">
        <v>1700</v>
      </c>
      <c r="M10" s="5">
        <v>1756</v>
      </c>
      <c r="N10" s="10">
        <f>B10*6</f>
        <v>10200</v>
      </c>
      <c r="O10" s="10">
        <f>C10+E10+G10+I10+K10+M10</f>
        <v>8569</v>
      </c>
      <c r="P10" s="6">
        <f t="shared" ref="P10:P17" si="0">(O10-N10)/N10</f>
        <v>-0.15990196078431373</v>
      </c>
    </row>
    <row r="11" spans="1:16" ht="20.100000000000001" customHeight="1" thickBot="1" x14ac:dyDescent="0.3">
      <c r="A11" s="15" t="s">
        <v>7</v>
      </c>
      <c r="B11" s="5">
        <v>380</v>
      </c>
      <c r="C11" s="5">
        <v>530</v>
      </c>
      <c r="D11" s="5">
        <v>380</v>
      </c>
      <c r="E11" s="5">
        <v>165</v>
      </c>
      <c r="F11" s="5">
        <v>380</v>
      </c>
      <c r="G11" s="5">
        <v>160</v>
      </c>
      <c r="H11" s="5">
        <v>380</v>
      </c>
      <c r="I11" s="5">
        <v>204</v>
      </c>
      <c r="J11" s="5">
        <v>380</v>
      </c>
      <c r="K11" s="5">
        <v>275</v>
      </c>
      <c r="L11" s="5">
        <v>380</v>
      </c>
      <c r="M11" s="5">
        <v>303</v>
      </c>
      <c r="N11" s="10">
        <f t="shared" ref="N11:N12" si="1">B11*6</f>
        <v>2280</v>
      </c>
      <c r="O11" s="10">
        <f t="shared" ref="O11:O12" si="2">C11+E11+G11+I11+K11+M11</f>
        <v>1637</v>
      </c>
      <c r="P11" s="6">
        <f t="shared" si="0"/>
        <v>-0.28201754385964911</v>
      </c>
    </row>
    <row r="12" spans="1:16" ht="20.100000000000001" customHeight="1" thickBot="1" x14ac:dyDescent="0.3">
      <c r="A12" s="15" t="s">
        <v>8</v>
      </c>
      <c r="B12" s="7">
        <v>1195</v>
      </c>
      <c r="C12" s="7">
        <v>1057</v>
      </c>
      <c r="D12" s="7">
        <v>1195</v>
      </c>
      <c r="E12" s="7">
        <v>1238</v>
      </c>
      <c r="F12" s="7">
        <v>1195</v>
      </c>
      <c r="G12" s="7">
        <v>1511</v>
      </c>
      <c r="H12" s="7">
        <v>1100</v>
      </c>
      <c r="I12" s="7">
        <v>1636</v>
      </c>
      <c r="J12" s="7">
        <v>1100</v>
      </c>
      <c r="K12" s="7">
        <v>1581</v>
      </c>
      <c r="L12" s="7">
        <v>1100</v>
      </c>
      <c r="M12" s="7">
        <v>1474</v>
      </c>
      <c r="N12" s="10">
        <f>(B12*3)+(J12*3)</f>
        <v>6885</v>
      </c>
      <c r="O12" s="10">
        <f t="shared" si="2"/>
        <v>8497</v>
      </c>
      <c r="P12" s="6">
        <f t="shared" si="0"/>
        <v>0.23413217138707335</v>
      </c>
    </row>
    <row r="13" spans="1:16" ht="20.100000000000001" customHeight="1" thickBot="1" x14ac:dyDescent="0.3">
      <c r="A13" s="17" t="s">
        <v>68</v>
      </c>
      <c r="B13" s="8">
        <f t="shared" ref="B13:G13" si="3">SUM(B10:B12)</f>
        <v>3275</v>
      </c>
      <c r="C13" s="8">
        <f t="shared" si="3"/>
        <v>2741</v>
      </c>
      <c r="D13" s="8">
        <f t="shared" si="3"/>
        <v>3275</v>
      </c>
      <c r="E13" s="8">
        <f t="shared" si="3"/>
        <v>2732</v>
      </c>
      <c r="F13" s="8">
        <f t="shared" si="3"/>
        <v>3275</v>
      </c>
      <c r="G13" s="8">
        <f t="shared" si="3"/>
        <v>3228</v>
      </c>
      <c r="H13" s="8">
        <f t="shared" ref="H13:J13" si="4">SUM(H10:H12)</f>
        <v>3180</v>
      </c>
      <c r="I13" s="8">
        <f t="shared" ref="I13:L13" si="5">SUM(I10:I12)</f>
        <v>3237</v>
      </c>
      <c r="J13" s="8">
        <f t="shared" si="4"/>
        <v>3180</v>
      </c>
      <c r="K13" s="8">
        <f t="shared" si="5"/>
        <v>3232</v>
      </c>
      <c r="L13" s="8">
        <f t="shared" si="5"/>
        <v>3180</v>
      </c>
      <c r="M13" s="8">
        <f t="shared" ref="M13" si="6">SUM(M10:M12)</f>
        <v>3533</v>
      </c>
      <c r="N13" s="8">
        <f t="shared" ref="N13:O13" si="7">SUM(N10:N12)</f>
        <v>19365</v>
      </c>
      <c r="O13" s="8">
        <f t="shared" si="7"/>
        <v>18703</v>
      </c>
      <c r="P13" s="6">
        <f t="shared" si="0"/>
        <v>-3.418538600568035E-2</v>
      </c>
    </row>
    <row r="14" spans="1:16" ht="20.100000000000001" customHeight="1" thickBot="1" x14ac:dyDescent="0.3">
      <c r="A14" s="15" t="s">
        <v>69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6" ht="20.100000000000001" customHeight="1" thickBot="1" x14ac:dyDescent="0.3">
      <c r="A15" s="15" t="s">
        <v>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95</v>
      </c>
      <c r="I15" s="7">
        <v>0</v>
      </c>
      <c r="J15" s="7">
        <v>95</v>
      </c>
      <c r="K15" s="7">
        <v>0</v>
      </c>
      <c r="L15" s="7">
        <v>95</v>
      </c>
      <c r="M15" s="7">
        <v>0</v>
      </c>
      <c r="N15" s="10">
        <f>(B15*3)+(J15*3)</f>
        <v>285</v>
      </c>
      <c r="O15" s="10">
        <f t="shared" ref="O15" si="8">C15+E15+G15+K15</f>
        <v>0</v>
      </c>
      <c r="P15" s="6">
        <f t="shared" si="0"/>
        <v>-1</v>
      </c>
    </row>
    <row r="16" spans="1:16" ht="20.100000000000001" customHeight="1" thickBot="1" x14ac:dyDescent="0.3">
      <c r="A16" s="17" t="s">
        <v>71</v>
      </c>
      <c r="B16" s="8">
        <f>SUM(B14:B15)</f>
        <v>0</v>
      </c>
      <c r="C16" s="8">
        <f t="shared" ref="C16:O16" si="9">SUM(C14:C15)</f>
        <v>0</v>
      </c>
      <c r="D16" s="8">
        <f>SUM(D14:D15)</f>
        <v>0</v>
      </c>
      <c r="E16" s="8">
        <f t="shared" ref="E16:G16" si="10">SUM(E14:E15)</f>
        <v>0</v>
      </c>
      <c r="F16" s="8">
        <f>SUM(F14:F15)</f>
        <v>0</v>
      </c>
      <c r="G16" s="8">
        <f t="shared" si="10"/>
        <v>0</v>
      </c>
      <c r="H16" s="8">
        <f>SUM(H14:H15)</f>
        <v>95</v>
      </c>
      <c r="I16" s="8">
        <f t="shared" ref="I16:K16" si="11">SUM(I14:I15)</f>
        <v>0</v>
      </c>
      <c r="J16" s="8">
        <f>SUM(J14:J15)</f>
        <v>95</v>
      </c>
      <c r="K16" s="8">
        <f t="shared" si="11"/>
        <v>0</v>
      </c>
      <c r="L16" s="8">
        <f>SUM(L14:L15)</f>
        <v>95</v>
      </c>
      <c r="M16" s="8">
        <f t="shared" ref="M16" si="12">SUM(M14:M15)</f>
        <v>0</v>
      </c>
      <c r="N16" s="8">
        <f t="shared" si="9"/>
        <v>285</v>
      </c>
      <c r="O16" s="8">
        <f t="shared" si="9"/>
        <v>0</v>
      </c>
      <c r="P16" s="6">
        <f t="shared" si="0"/>
        <v>-1</v>
      </c>
    </row>
    <row r="17" spans="1:16" ht="20.100000000000001" customHeight="1" thickBot="1" x14ac:dyDescent="0.3">
      <c r="A17" s="15" t="s">
        <v>2</v>
      </c>
      <c r="B17" s="8">
        <f>SUM(B13)+B16</f>
        <v>3275</v>
      </c>
      <c r="C17" s="7">
        <f t="shared" ref="C17" si="13">SUM(C10:C12)</f>
        <v>2741</v>
      </c>
      <c r="D17" s="8">
        <f>SUM(D13)+D16</f>
        <v>3275</v>
      </c>
      <c r="E17" s="7">
        <f t="shared" ref="E17:G17" si="14">SUM(E10:E12)</f>
        <v>2732</v>
      </c>
      <c r="F17" s="8">
        <f>SUM(F13)+F16</f>
        <v>3275</v>
      </c>
      <c r="G17" s="7">
        <f t="shared" si="14"/>
        <v>3228</v>
      </c>
      <c r="H17" s="8">
        <f>SUM(H13)+H16</f>
        <v>3275</v>
      </c>
      <c r="I17" s="7">
        <f t="shared" ref="I17:K17" si="15">SUM(I10:I12)</f>
        <v>3237</v>
      </c>
      <c r="J17" s="8">
        <f>SUM(J13)+J16</f>
        <v>3275</v>
      </c>
      <c r="K17" s="7">
        <f t="shared" si="15"/>
        <v>3232</v>
      </c>
      <c r="L17" s="8">
        <f>SUM(L13)+L16</f>
        <v>3275</v>
      </c>
      <c r="M17" s="7">
        <f t="shared" ref="M17" si="16">SUM(M10:M12)</f>
        <v>3533</v>
      </c>
      <c r="N17" s="8">
        <f>N13+N16</f>
        <v>19650</v>
      </c>
      <c r="O17" s="8">
        <f>O13+O16</f>
        <v>18703</v>
      </c>
      <c r="P17" s="6">
        <f t="shared" si="0"/>
        <v>-4.8193384223918577E-2</v>
      </c>
    </row>
    <row r="18" spans="1:16" ht="20.100000000000001" customHeight="1" x14ac:dyDescent="0.25">
      <c r="A18" s="16"/>
    </row>
    <row r="19" spans="1:16" ht="20.100000000000001" customHeight="1" thickBot="1" x14ac:dyDescent="0.3">
      <c r="A19" s="32" t="s">
        <v>9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spans="1:16" ht="20.100000000000001" customHeight="1" thickBot="1" x14ac:dyDescent="0.3">
      <c r="A20" s="29"/>
      <c r="B20" s="27" t="s">
        <v>1</v>
      </c>
      <c r="C20" s="28"/>
      <c r="D20" s="27" t="s">
        <v>107</v>
      </c>
      <c r="E20" s="28"/>
      <c r="F20" s="27" t="s">
        <v>109</v>
      </c>
      <c r="G20" s="28"/>
      <c r="H20" s="27" t="s">
        <v>110</v>
      </c>
      <c r="I20" s="28"/>
      <c r="J20" s="27" t="s">
        <v>111</v>
      </c>
      <c r="K20" s="28"/>
      <c r="L20" s="27" t="s">
        <v>112</v>
      </c>
      <c r="M20" s="28"/>
      <c r="N20" s="27" t="s">
        <v>2</v>
      </c>
      <c r="O20" s="31"/>
      <c r="P20" s="28"/>
    </row>
    <row r="21" spans="1:16" ht="20.100000000000001" customHeight="1" thickBot="1" x14ac:dyDescent="0.3">
      <c r="A21" s="30"/>
      <c r="B21" s="4" t="s">
        <v>3</v>
      </c>
      <c r="C21" s="4" t="s">
        <v>4</v>
      </c>
      <c r="D21" s="4" t="s">
        <v>3</v>
      </c>
      <c r="E21" s="4" t="s">
        <v>4</v>
      </c>
      <c r="F21" s="4" t="s">
        <v>3</v>
      </c>
      <c r="G21" s="4" t="s">
        <v>4</v>
      </c>
      <c r="H21" s="4" t="s">
        <v>3</v>
      </c>
      <c r="I21" s="4" t="s">
        <v>4</v>
      </c>
      <c r="J21" s="4" t="s">
        <v>3</v>
      </c>
      <c r="K21" s="4" t="s">
        <v>4</v>
      </c>
      <c r="L21" s="4" t="s">
        <v>3</v>
      </c>
      <c r="M21" s="4" t="s">
        <v>4</v>
      </c>
      <c r="N21" s="4" t="s">
        <v>3</v>
      </c>
      <c r="O21" s="4" t="s">
        <v>4</v>
      </c>
      <c r="P21" s="4" t="s">
        <v>5</v>
      </c>
    </row>
    <row r="22" spans="1:16" ht="20.100000000000001" customHeight="1" thickBot="1" x14ac:dyDescent="0.3">
      <c r="A22" s="15" t="s">
        <v>10</v>
      </c>
      <c r="B22" s="7">
        <v>1600</v>
      </c>
      <c r="C22" s="7">
        <v>1746</v>
      </c>
      <c r="D22" s="7">
        <v>1600</v>
      </c>
      <c r="E22" s="7">
        <v>1503</v>
      </c>
      <c r="F22" s="7">
        <v>1600</v>
      </c>
      <c r="G22" s="7">
        <v>1689</v>
      </c>
      <c r="H22" s="7">
        <v>1600</v>
      </c>
      <c r="I22" s="7">
        <v>1533</v>
      </c>
      <c r="J22" s="7">
        <v>1600</v>
      </c>
      <c r="K22" s="7">
        <v>1493</v>
      </c>
      <c r="L22" s="7">
        <v>1600</v>
      </c>
      <c r="M22" s="7">
        <v>1558</v>
      </c>
      <c r="N22" s="10">
        <f>B22*6</f>
        <v>9600</v>
      </c>
      <c r="O22" s="11">
        <f>C22+E22+G22+I22+K22+M22</f>
        <v>9522</v>
      </c>
      <c r="P22" s="6">
        <f t="shared" ref="P22:P28" si="17">(O22-N22)/N22</f>
        <v>-8.1250000000000003E-3</v>
      </c>
    </row>
    <row r="23" spans="1:16" ht="20.100000000000001" customHeight="1" thickBot="1" x14ac:dyDescent="0.3">
      <c r="A23" s="15" t="s">
        <v>11</v>
      </c>
      <c r="B23" s="7">
        <v>1550</v>
      </c>
      <c r="C23" s="7">
        <v>1611</v>
      </c>
      <c r="D23" s="7">
        <v>1550</v>
      </c>
      <c r="E23" s="7">
        <v>1442</v>
      </c>
      <c r="F23" s="7">
        <v>1550</v>
      </c>
      <c r="G23" s="7">
        <v>1962</v>
      </c>
      <c r="H23" s="7">
        <v>1550</v>
      </c>
      <c r="I23" s="7">
        <v>1708</v>
      </c>
      <c r="J23" s="7">
        <v>1550</v>
      </c>
      <c r="K23" s="7">
        <v>1621</v>
      </c>
      <c r="L23" s="7">
        <v>1550</v>
      </c>
      <c r="M23" s="7">
        <v>1555</v>
      </c>
      <c r="N23" s="10">
        <f>B23*6</f>
        <v>9300</v>
      </c>
      <c r="O23" s="11">
        <f>C23+E23+G23+I23+K23+M23</f>
        <v>9899</v>
      </c>
      <c r="P23" s="6">
        <f t="shared" si="17"/>
        <v>6.4408602150537633E-2</v>
      </c>
    </row>
    <row r="24" spans="1:16" ht="20.100000000000001" customHeight="1" thickBot="1" x14ac:dyDescent="0.3">
      <c r="A24" s="17" t="s">
        <v>68</v>
      </c>
      <c r="B24" s="8">
        <f t="shared" ref="B24:O24" si="18">SUM(B22:B23)</f>
        <v>3150</v>
      </c>
      <c r="C24" s="8">
        <f t="shared" si="18"/>
        <v>3357</v>
      </c>
      <c r="D24" s="8">
        <f t="shared" si="18"/>
        <v>3150</v>
      </c>
      <c r="E24" s="8">
        <f t="shared" si="18"/>
        <v>2945</v>
      </c>
      <c r="F24" s="8">
        <f t="shared" ref="F24:J24" si="19">SUM(F22:F23)</f>
        <v>3150</v>
      </c>
      <c r="G24" s="8">
        <f t="shared" ref="G24:L24" si="20">SUM(G22:G23)</f>
        <v>3651</v>
      </c>
      <c r="H24" s="8">
        <f t="shared" si="20"/>
        <v>3150</v>
      </c>
      <c r="I24" s="8">
        <f t="shared" ref="I24" si="21">SUM(I22:I23)</f>
        <v>3241</v>
      </c>
      <c r="J24" s="8">
        <f t="shared" si="19"/>
        <v>3150</v>
      </c>
      <c r="K24" s="8">
        <f t="shared" si="20"/>
        <v>3114</v>
      </c>
      <c r="L24" s="8">
        <f t="shared" si="20"/>
        <v>3150</v>
      </c>
      <c r="M24" s="8">
        <f t="shared" ref="M24" si="22">SUM(M22:M23)</f>
        <v>3113</v>
      </c>
      <c r="N24" s="11">
        <f t="shared" si="18"/>
        <v>18900</v>
      </c>
      <c r="O24" s="11">
        <f t="shared" si="18"/>
        <v>19421</v>
      </c>
      <c r="P24" s="6">
        <f t="shared" si="17"/>
        <v>2.7566137566137565E-2</v>
      </c>
    </row>
    <row r="25" spans="1:16" ht="20.100000000000001" customHeight="1" thickBot="1" x14ac:dyDescent="0.3">
      <c r="A25" s="15" t="s">
        <v>69</v>
      </c>
      <c r="B25" s="7">
        <v>0</v>
      </c>
      <c r="C25" s="7">
        <v>356</v>
      </c>
      <c r="D25" s="7">
        <v>0</v>
      </c>
      <c r="E25" s="7">
        <v>414</v>
      </c>
      <c r="F25" s="7">
        <v>0</v>
      </c>
      <c r="G25" s="7">
        <v>504</v>
      </c>
      <c r="H25" s="7">
        <v>0</v>
      </c>
      <c r="I25" s="7">
        <v>457</v>
      </c>
      <c r="J25" s="7">
        <v>0</v>
      </c>
      <c r="K25" s="7">
        <v>482</v>
      </c>
      <c r="L25" s="7">
        <v>0</v>
      </c>
      <c r="M25" s="7">
        <v>452</v>
      </c>
      <c r="N25" s="11">
        <v>0</v>
      </c>
      <c r="O25" s="11">
        <f>C25+E25+G25+I25+K25+M25</f>
        <v>2665</v>
      </c>
      <c r="P25" s="11">
        <v>0</v>
      </c>
    </row>
    <row r="26" spans="1:16" ht="20.100000000000001" customHeight="1" thickBot="1" x14ac:dyDescent="0.3">
      <c r="A26" s="15" t="s">
        <v>70</v>
      </c>
      <c r="B26" s="7">
        <v>0</v>
      </c>
      <c r="C26" s="7"/>
      <c r="D26" s="7">
        <v>0</v>
      </c>
      <c r="E26" s="7"/>
      <c r="F26" s="7">
        <v>0</v>
      </c>
      <c r="G26" s="7"/>
      <c r="H26" s="7">
        <v>0</v>
      </c>
      <c r="I26" s="7"/>
      <c r="J26" s="7">
        <v>0</v>
      </c>
      <c r="K26" s="7"/>
      <c r="L26" s="7">
        <v>0</v>
      </c>
      <c r="M26" s="7"/>
      <c r="N26" s="11">
        <v>0</v>
      </c>
      <c r="O26" s="11">
        <v>0</v>
      </c>
      <c r="P26" s="11">
        <v>0</v>
      </c>
    </row>
    <row r="27" spans="1:16" ht="20.100000000000001" customHeight="1" thickBot="1" x14ac:dyDescent="0.3">
      <c r="A27" s="17" t="s">
        <v>71</v>
      </c>
      <c r="B27" s="8">
        <f>SUM(B25:B26)</f>
        <v>0</v>
      </c>
      <c r="C27" s="8">
        <f>C25+C26</f>
        <v>356</v>
      </c>
      <c r="D27" s="8">
        <f>SUM(D25:D26)</f>
        <v>0</v>
      </c>
      <c r="E27" s="8">
        <f>E25+E26</f>
        <v>414</v>
      </c>
      <c r="F27" s="8">
        <f>SUM(F25:F26)</f>
        <v>0</v>
      </c>
      <c r="G27" s="8">
        <f>G25+G26</f>
        <v>504</v>
      </c>
      <c r="H27" s="8">
        <f>SUM(H25:H26)</f>
        <v>0</v>
      </c>
      <c r="I27" s="8">
        <f>I25+I26</f>
        <v>457</v>
      </c>
      <c r="J27" s="8">
        <f>SUM(J25:J26)</f>
        <v>0</v>
      </c>
      <c r="K27" s="8">
        <f>K25+K26</f>
        <v>482</v>
      </c>
      <c r="L27" s="8">
        <f>SUM(L25:L26)</f>
        <v>0</v>
      </c>
      <c r="M27" s="8">
        <f>M25+M26</f>
        <v>452</v>
      </c>
      <c r="N27" s="8">
        <f>SUM(N25:N26)</f>
        <v>0</v>
      </c>
      <c r="O27" s="8">
        <f>O25+O26</f>
        <v>2665</v>
      </c>
      <c r="P27" s="11">
        <v>0</v>
      </c>
    </row>
    <row r="28" spans="1:16" ht="20.100000000000001" customHeight="1" thickBot="1" x14ac:dyDescent="0.3">
      <c r="A28" s="15" t="s">
        <v>2</v>
      </c>
      <c r="B28" s="7">
        <f>SUM(B24)+B27</f>
        <v>3150</v>
      </c>
      <c r="C28" s="7">
        <f>SUM(C22:C27)</f>
        <v>7426</v>
      </c>
      <c r="D28" s="7">
        <f>SUM(D24)+D27</f>
        <v>3150</v>
      </c>
      <c r="E28" s="7">
        <f>SUM(E22:E27)</f>
        <v>6718</v>
      </c>
      <c r="F28" s="7">
        <f>SUM(F24)+F27</f>
        <v>3150</v>
      </c>
      <c r="G28" s="7">
        <f>SUM(G22:G27)</f>
        <v>8310</v>
      </c>
      <c r="H28" s="7">
        <f>SUM(H24)+H27</f>
        <v>3150</v>
      </c>
      <c r="I28" s="7">
        <f>SUM(I22:I27)</f>
        <v>7396</v>
      </c>
      <c r="J28" s="7">
        <f>SUM(J24)+J27</f>
        <v>3150</v>
      </c>
      <c r="K28" s="7">
        <f>SUM(K22:K27)</f>
        <v>7192</v>
      </c>
      <c r="L28" s="7">
        <f>SUM(L24)+L27</f>
        <v>3150</v>
      </c>
      <c r="M28" s="7">
        <f>SUM(M22:M27)</f>
        <v>7130</v>
      </c>
      <c r="N28" s="8">
        <f>SUM(N22:N23)</f>
        <v>18900</v>
      </c>
      <c r="O28" s="8">
        <f>O24+O27</f>
        <v>22086</v>
      </c>
      <c r="P28" s="6">
        <f t="shared" si="17"/>
        <v>0.16857142857142857</v>
      </c>
    </row>
    <row r="29" spans="1:16" ht="20.100000000000001" customHeight="1" x14ac:dyDescent="0.25">
      <c r="A29" s="16"/>
    </row>
    <row r="30" spans="1:16" ht="20.100000000000001" customHeight="1" thickBot="1" x14ac:dyDescent="0.3">
      <c r="A30" s="32" t="s">
        <v>12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6" ht="20.100000000000001" customHeight="1" thickBot="1" x14ac:dyDescent="0.3">
      <c r="A31" s="29"/>
      <c r="B31" s="27" t="s">
        <v>1</v>
      </c>
      <c r="C31" s="28"/>
      <c r="D31" s="27" t="s">
        <v>107</v>
      </c>
      <c r="E31" s="28"/>
      <c r="F31" s="27" t="s">
        <v>109</v>
      </c>
      <c r="G31" s="28"/>
      <c r="H31" s="27" t="s">
        <v>110</v>
      </c>
      <c r="I31" s="28"/>
      <c r="J31" s="27" t="s">
        <v>111</v>
      </c>
      <c r="K31" s="28"/>
      <c r="L31" s="27" t="s">
        <v>112</v>
      </c>
      <c r="M31" s="28"/>
      <c r="N31" s="27" t="s">
        <v>2</v>
      </c>
      <c r="O31" s="31"/>
      <c r="P31" s="28"/>
    </row>
    <row r="32" spans="1:16" ht="20.100000000000001" customHeight="1" thickBot="1" x14ac:dyDescent="0.3">
      <c r="A32" s="30"/>
      <c r="B32" s="4" t="s">
        <v>3</v>
      </c>
      <c r="C32" s="4" t="s">
        <v>4</v>
      </c>
      <c r="D32" s="4" t="s">
        <v>3</v>
      </c>
      <c r="E32" s="4" t="s">
        <v>4</v>
      </c>
      <c r="F32" s="4" t="s">
        <v>3</v>
      </c>
      <c r="G32" s="4" t="s">
        <v>4</v>
      </c>
      <c r="H32" s="4" t="s">
        <v>3</v>
      </c>
      <c r="I32" s="4" t="s">
        <v>4</v>
      </c>
      <c r="J32" s="4" t="s">
        <v>3</v>
      </c>
      <c r="K32" s="4" t="s">
        <v>4</v>
      </c>
      <c r="L32" s="4" t="s">
        <v>3</v>
      </c>
      <c r="M32" s="4" t="s">
        <v>4</v>
      </c>
      <c r="N32" s="4" t="s">
        <v>3</v>
      </c>
      <c r="O32" s="4" t="s">
        <v>4</v>
      </c>
      <c r="P32" s="4" t="s">
        <v>5</v>
      </c>
    </row>
    <row r="33" spans="1:16" ht="20.100000000000001" customHeight="1" thickBot="1" x14ac:dyDescent="0.3">
      <c r="A33" s="15" t="s">
        <v>13</v>
      </c>
      <c r="B33" s="5">
        <v>100</v>
      </c>
      <c r="C33" s="5">
        <v>117</v>
      </c>
      <c r="D33" s="5">
        <v>100</v>
      </c>
      <c r="E33" s="5">
        <v>104</v>
      </c>
      <c r="F33" s="5">
        <v>100</v>
      </c>
      <c r="G33" s="5">
        <v>118</v>
      </c>
      <c r="H33" s="5">
        <v>100</v>
      </c>
      <c r="I33" s="5">
        <v>119</v>
      </c>
      <c r="J33" s="5">
        <v>100</v>
      </c>
      <c r="K33" s="5">
        <v>93</v>
      </c>
      <c r="L33" s="5">
        <v>100</v>
      </c>
      <c r="M33" s="5">
        <v>80</v>
      </c>
      <c r="N33" s="10">
        <f>B33*6</f>
        <v>600</v>
      </c>
      <c r="O33" s="10">
        <f>C33+E33+G33+I33+K33+M33</f>
        <v>631</v>
      </c>
      <c r="P33" s="6">
        <f t="shared" ref="P33:P34" si="23">(O33-N33)/N33</f>
        <v>5.1666666666666666E-2</v>
      </c>
    </row>
    <row r="34" spans="1:16" ht="20.100000000000001" customHeight="1" thickBot="1" x14ac:dyDescent="0.3">
      <c r="A34" s="15" t="s">
        <v>2</v>
      </c>
      <c r="B34" s="5">
        <f t="shared" ref="B34:C34" si="24">SUM(B33)</f>
        <v>100</v>
      </c>
      <c r="C34" s="5">
        <f t="shared" si="24"/>
        <v>117</v>
      </c>
      <c r="D34" s="5">
        <f t="shared" ref="D34:E34" si="25">SUM(D33)</f>
        <v>100</v>
      </c>
      <c r="E34" s="5">
        <f t="shared" si="25"/>
        <v>104</v>
      </c>
      <c r="F34" s="5">
        <f t="shared" ref="F34:I34" si="26">SUM(F33)</f>
        <v>100</v>
      </c>
      <c r="G34" s="5">
        <f t="shared" si="26"/>
        <v>118</v>
      </c>
      <c r="H34" s="5">
        <f t="shared" si="26"/>
        <v>100</v>
      </c>
      <c r="I34" s="5">
        <f t="shared" si="26"/>
        <v>119</v>
      </c>
      <c r="J34" s="5">
        <f t="shared" ref="J34:K34" si="27">SUM(J33)</f>
        <v>100</v>
      </c>
      <c r="K34" s="5">
        <f t="shared" si="27"/>
        <v>93</v>
      </c>
      <c r="L34" s="5">
        <f t="shared" ref="L34:M34" si="28">SUM(L33)</f>
        <v>100</v>
      </c>
      <c r="M34" s="5">
        <f t="shared" si="28"/>
        <v>80</v>
      </c>
      <c r="N34" s="8">
        <f>SUM(N32:N33)</f>
        <v>600</v>
      </c>
      <c r="O34" s="8">
        <f>SUM(O32:O33)</f>
        <v>631</v>
      </c>
      <c r="P34" s="6">
        <f t="shared" si="23"/>
        <v>5.1666666666666666E-2</v>
      </c>
    </row>
    <row r="35" spans="1:16" ht="20.100000000000001" customHeight="1" x14ac:dyDescent="0.25">
      <c r="A35" s="16"/>
    </row>
    <row r="36" spans="1:16" ht="20.100000000000001" customHeight="1" thickBot="1" x14ac:dyDescent="0.3">
      <c r="A36" s="32" t="s">
        <v>14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  <row r="37" spans="1:16" ht="20.100000000000001" customHeight="1" thickBot="1" x14ac:dyDescent="0.3">
      <c r="A37" s="29"/>
      <c r="B37" s="27" t="s">
        <v>1</v>
      </c>
      <c r="C37" s="28"/>
      <c r="D37" s="27" t="s">
        <v>107</v>
      </c>
      <c r="E37" s="28"/>
      <c r="F37" s="27" t="s">
        <v>109</v>
      </c>
      <c r="G37" s="28"/>
      <c r="H37" s="27" t="s">
        <v>110</v>
      </c>
      <c r="I37" s="28"/>
      <c r="J37" s="27" t="s">
        <v>111</v>
      </c>
      <c r="K37" s="28"/>
      <c r="L37" s="27" t="s">
        <v>112</v>
      </c>
      <c r="M37" s="28"/>
      <c r="N37" s="27" t="s">
        <v>2</v>
      </c>
      <c r="O37" s="31"/>
      <c r="P37" s="28"/>
    </row>
    <row r="38" spans="1:16" ht="20.100000000000001" customHeight="1" thickBot="1" x14ac:dyDescent="0.3">
      <c r="A38" s="30"/>
      <c r="B38" s="4" t="s">
        <v>3</v>
      </c>
      <c r="C38" s="4" t="s">
        <v>4</v>
      </c>
      <c r="D38" s="4" t="s">
        <v>3</v>
      </c>
      <c r="E38" s="4" t="s">
        <v>4</v>
      </c>
      <c r="F38" s="4" t="s">
        <v>3</v>
      </c>
      <c r="G38" s="4" t="s">
        <v>4</v>
      </c>
      <c r="H38" s="4" t="s">
        <v>3</v>
      </c>
      <c r="I38" s="4" t="s">
        <v>4</v>
      </c>
      <c r="J38" s="4" t="s">
        <v>3</v>
      </c>
      <c r="K38" s="4" t="s">
        <v>4</v>
      </c>
      <c r="L38" s="4" t="s">
        <v>3</v>
      </c>
      <c r="M38" s="4" t="s">
        <v>4</v>
      </c>
      <c r="N38" s="4" t="s">
        <v>3</v>
      </c>
      <c r="O38" s="4" t="s">
        <v>4</v>
      </c>
      <c r="P38" s="4" t="s">
        <v>5</v>
      </c>
    </row>
    <row r="39" spans="1:16" ht="20.100000000000001" customHeight="1" thickBot="1" x14ac:dyDescent="0.3">
      <c r="A39" s="15" t="s">
        <v>15</v>
      </c>
      <c r="B39" s="5">
        <v>160</v>
      </c>
      <c r="C39" s="5">
        <v>137</v>
      </c>
      <c r="D39" s="5">
        <v>160</v>
      </c>
      <c r="E39" s="5">
        <v>126</v>
      </c>
      <c r="F39" s="5">
        <v>160</v>
      </c>
      <c r="G39" s="5">
        <v>163</v>
      </c>
      <c r="H39" s="5">
        <v>160</v>
      </c>
      <c r="I39" s="5">
        <v>160</v>
      </c>
      <c r="J39" s="5">
        <v>160</v>
      </c>
      <c r="K39" s="5">
        <v>200</v>
      </c>
      <c r="L39" s="5">
        <v>160</v>
      </c>
      <c r="M39" s="5">
        <v>209</v>
      </c>
      <c r="N39" s="10">
        <f>B39*6</f>
        <v>960</v>
      </c>
      <c r="O39" s="10">
        <f>C39+E39+G39+I39+K39+M39</f>
        <v>995</v>
      </c>
      <c r="P39" s="6">
        <f t="shared" ref="P39:P40" si="29">(O39-N39)/N39</f>
        <v>3.6458333333333336E-2</v>
      </c>
    </row>
    <row r="40" spans="1:16" ht="20.100000000000001" customHeight="1" thickBot="1" x14ac:dyDescent="0.3">
      <c r="A40" s="15" t="s">
        <v>2</v>
      </c>
      <c r="B40" s="5">
        <f t="shared" ref="B40:C40" si="30">SUM(B39)</f>
        <v>160</v>
      </c>
      <c r="C40" s="5">
        <f t="shared" si="30"/>
        <v>137</v>
      </c>
      <c r="D40" s="5">
        <f t="shared" ref="D40:E40" si="31">SUM(D39)</f>
        <v>160</v>
      </c>
      <c r="E40" s="5">
        <f t="shared" si="31"/>
        <v>126</v>
      </c>
      <c r="F40" s="5">
        <f t="shared" ref="F40:I40" si="32">SUM(F39)</f>
        <v>160</v>
      </c>
      <c r="G40" s="5">
        <f t="shared" si="32"/>
        <v>163</v>
      </c>
      <c r="H40" s="5">
        <f t="shared" si="32"/>
        <v>160</v>
      </c>
      <c r="I40" s="5">
        <f t="shared" si="32"/>
        <v>160</v>
      </c>
      <c r="J40" s="5">
        <f t="shared" ref="J40:K40" si="33">SUM(J39)</f>
        <v>160</v>
      </c>
      <c r="K40" s="5">
        <f t="shared" si="33"/>
        <v>200</v>
      </c>
      <c r="L40" s="5">
        <f t="shared" ref="L40:M40" si="34">SUM(L39)</f>
        <v>160</v>
      </c>
      <c r="M40" s="5">
        <f t="shared" si="34"/>
        <v>209</v>
      </c>
      <c r="N40" s="8">
        <f>SUM(N38:N39)</f>
        <v>960</v>
      </c>
      <c r="O40" s="8">
        <f>SUM(O38:O39)</f>
        <v>995</v>
      </c>
      <c r="P40" s="6">
        <f t="shared" si="29"/>
        <v>3.6458333333333336E-2</v>
      </c>
    </row>
    <row r="41" spans="1:16" ht="19.5" customHeight="1" x14ac:dyDescent="0.25">
      <c r="A41" s="16"/>
    </row>
    <row r="42" spans="1:16" ht="0.75" customHeight="1" thickBot="1" x14ac:dyDescent="0.3">
      <c r="A42" s="32" t="s">
        <v>33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</row>
    <row r="43" spans="1:16" ht="19.5" hidden="1" customHeight="1" thickBot="1" x14ac:dyDescent="0.3">
      <c r="A43" s="29"/>
      <c r="B43" s="27" t="s">
        <v>1</v>
      </c>
      <c r="C43" s="28"/>
      <c r="D43" s="27" t="s">
        <v>1</v>
      </c>
      <c r="E43" s="28"/>
      <c r="F43" s="27" t="s">
        <v>1</v>
      </c>
      <c r="G43" s="28"/>
      <c r="H43" s="27" t="s">
        <v>1</v>
      </c>
      <c r="I43" s="28"/>
      <c r="J43" s="27" t="s">
        <v>1</v>
      </c>
      <c r="K43" s="28"/>
      <c r="L43" s="27" t="s">
        <v>1</v>
      </c>
      <c r="M43" s="28"/>
      <c r="N43" s="27" t="s">
        <v>2</v>
      </c>
      <c r="O43" s="31"/>
      <c r="P43" s="28"/>
    </row>
    <row r="44" spans="1:16" ht="19.5" hidden="1" customHeight="1" x14ac:dyDescent="0.25">
      <c r="A44" s="30"/>
      <c r="B44" s="4" t="s">
        <v>3</v>
      </c>
      <c r="C44" s="4" t="s">
        <v>4</v>
      </c>
      <c r="D44" s="4" t="s">
        <v>3</v>
      </c>
      <c r="E44" s="4" t="s">
        <v>4</v>
      </c>
      <c r="F44" s="4" t="s">
        <v>3</v>
      </c>
      <c r="G44" s="4" t="s">
        <v>4</v>
      </c>
      <c r="H44" s="4" t="s">
        <v>3</v>
      </c>
      <c r="I44" s="4" t="s">
        <v>4</v>
      </c>
      <c r="J44" s="4" t="s">
        <v>3</v>
      </c>
      <c r="K44" s="4" t="s">
        <v>4</v>
      </c>
      <c r="L44" s="4" t="s">
        <v>3</v>
      </c>
      <c r="M44" s="4" t="s">
        <v>4</v>
      </c>
      <c r="N44" s="4" t="s">
        <v>3</v>
      </c>
      <c r="O44" s="4" t="s">
        <v>4</v>
      </c>
      <c r="P44" s="4" t="s">
        <v>5</v>
      </c>
    </row>
    <row r="45" spans="1:16" ht="19.5" hidden="1" customHeight="1" x14ac:dyDescent="0.25">
      <c r="A45" s="15" t="s">
        <v>34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4"/>
      <c r="O45" s="4"/>
      <c r="P45" s="4"/>
    </row>
    <row r="46" spans="1:16" ht="19.5" hidden="1" customHeight="1" x14ac:dyDescent="0.25">
      <c r="A46" s="15" t="s">
        <v>7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8"/>
      <c r="O46" s="8"/>
      <c r="P46" s="4"/>
    </row>
    <row r="47" spans="1:16" ht="19.5" hidden="1" customHeight="1" x14ac:dyDescent="0.25">
      <c r="A47" s="15" t="s">
        <v>2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7"/>
      <c r="O47" s="7"/>
      <c r="P47" s="4"/>
    </row>
    <row r="48" spans="1:16" ht="19.5" customHeight="1" x14ac:dyDescent="0.25">
      <c r="A48" s="16"/>
    </row>
    <row r="49" spans="1:16" ht="19.5" customHeight="1" thickBot="1" x14ac:dyDescent="0.3">
      <c r="A49" s="32" t="s">
        <v>35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</row>
    <row r="50" spans="1:16" ht="20.100000000000001" customHeight="1" thickBot="1" x14ac:dyDescent="0.3">
      <c r="A50" s="29"/>
      <c r="B50" s="27" t="s">
        <v>1</v>
      </c>
      <c r="C50" s="28"/>
      <c r="D50" s="27" t="s">
        <v>107</v>
      </c>
      <c r="E50" s="28"/>
      <c r="F50" s="27" t="s">
        <v>109</v>
      </c>
      <c r="G50" s="28"/>
      <c r="H50" s="27" t="s">
        <v>110</v>
      </c>
      <c r="I50" s="28"/>
      <c r="J50" s="27" t="s">
        <v>111</v>
      </c>
      <c r="K50" s="28"/>
      <c r="L50" s="27" t="s">
        <v>112</v>
      </c>
      <c r="M50" s="28"/>
      <c r="N50" s="27" t="s">
        <v>2</v>
      </c>
      <c r="O50" s="31"/>
      <c r="P50" s="28"/>
    </row>
    <row r="51" spans="1:16" ht="19.5" customHeight="1" thickBot="1" x14ac:dyDescent="0.3">
      <c r="A51" s="30"/>
      <c r="B51" s="4" t="s">
        <v>3</v>
      </c>
      <c r="C51" s="4" t="s">
        <v>4</v>
      </c>
      <c r="D51" s="4" t="s">
        <v>3</v>
      </c>
      <c r="E51" s="4" t="s">
        <v>4</v>
      </c>
      <c r="F51" s="4" t="s">
        <v>3</v>
      </c>
      <c r="G51" s="4" t="s">
        <v>4</v>
      </c>
      <c r="H51" s="4" t="s">
        <v>3</v>
      </c>
      <c r="I51" s="4" t="s">
        <v>4</v>
      </c>
      <c r="J51" s="4" t="s">
        <v>3</v>
      </c>
      <c r="K51" s="4" t="s">
        <v>4</v>
      </c>
      <c r="L51" s="4" t="s">
        <v>3</v>
      </c>
      <c r="M51" s="4" t="s">
        <v>4</v>
      </c>
      <c r="N51" s="4" t="s">
        <v>3</v>
      </c>
      <c r="O51" s="4" t="s">
        <v>4</v>
      </c>
      <c r="P51" s="4" t="s">
        <v>5</v>
      </c>
    </row>
    <row r="52" spans="1:16" ht="19.5" hidden="1" customHeight="1" thickBot="1" x14ac:dyDescent="0.3">
      <c r="A52" s="15" t="s">
        <v>36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4"/>
      <c r="O52" s="4"/>
      <c r="P52" s="4"/>
    </row>
    <row r="53" spans="1:16" ht="19.5" hidden="1" customHeight="1" thickBot="1" x14ac:dyDescent="0.3">
      <c r="A53" s="15" t="s">
        <v>37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4"/>
      <c r="O53" s="4"/>
      <c r="P53" s="4"/>
    </row>
    <row r="54" spans="1:16" ht="19.5" hidden="1" customHeight="1" thickBot="1" x14ac:dyDescent="0.3">
      <c r="A54" s="15" t="s">
        <v>38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4"/>
      <c r="O54" s="4"/>
      <c r="P54" s="4"/>
    </row>
    <row r="55" spans="1:16" ht="20.100000000000001" customHeight="1" thickBot="1" x14ac:dyDescent="0.3">
      <c r="A55" s="15" t="s">
        <v>21</v>
      </c>
      <c r="B55" s="5">
        <v>150</v>
      </c>
      <c r="C55" s="5">
        <v>183</v>
      </c>
      <c r="D55" s="5">
        <v>150</v>
      </c>
      <c r="E55" s="5">
        <v>164</v>
      </c>
      <c r="F55" s="5">
        <v>150</v>
      </c>
      <c r="G55" s="5">
        <v>234</v>
      </c>
      <c r="H55" s="5">
        <v>150</v>
      </c>
      <c r="I55" s="5">
        <v>166</v>
      </c>
      <c r="J55" s="5">
        <v>150</v>
      </c>
      <c r="K55" s="5">
        <v>172</v>
      </c>
      <c r="L55" s="5">
        <v>150</v>
      </c>
      <c r="M55" s="5">
        <v>161</v>
      </c>
      <c r="N55" s="10">
        <f>B55*6</f>
        <v>900</v>
      </c>
      <c r="O55" s="19">
        <f>C55+E55+G55+I55+K55+M55</f>
        <v>1080</v>
      </c>
      <c r="P55" s="6">
        <f t="shared" ref="P55:P83" si="35">(O55-N55)/N55</f>
        <v>0.2</v>
      </c>
    </row>
    <row r="56" spans="1:16" ht="18.75" customHeight="1" thickBot="1" x14ac:dyDescent="0.3">
      <c r="A56" s="15" t="s">
        <v>22</v>
      </c>
      <c r="B56" s="5">
        <v>300</v>
      </c>
      <c r="C56" s="5">
        <v>82</v>
      </c>
      <c r="D56" s="5">
        <v>300</v>
      </c>
      <c r="E56" s="5">
        <v>460</v>
      </c>
      <c r="F56" s="5">
        <v>300</v>
      </c>
      <c r="G56" s="5">
        <v>467</v>
      </c>
      <c r="H56" s="5">
        <v>300</v>
      </c>
      <c r="I56" s="5">
        <v>318</v>
      </c>
      <c r="J56" s="5">
        <v>300</v>
      </c>
      <c r="K56" s="5">
        <v>303</v>
      </c>
      <c r="L56" s="5">
        <v>300</v>
      </c>
      <c r="M56" s="5">
        <v>293</v>
      </c>
      <c r="N56" s="10">
        <f>B56*6</f>
        <v>1800</v>
      </c>
      <c r="O56" s="19">
        <f>C56+E56+G56+I56+K56+M56</f>
        <v>1923</v>
      </c>
      <c r="P56" s="6">
        <f t="shared" si="35"/>
        <v>6.8333333333333329E-2</v>
      </c>
    </row>
    <row r="57" spans="1:16" ht="19.5" hidden="1" customHeight="1" thickBot="1" x14ac:dyDescent="0.3">
      <c r="A57" s="15" t="s">
        <v>39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10">
        <f t="shared" ref="N57" si="36">B57*3</f>
        <v>0</v>
      </c>
      <c r="O57" s="19">
        <f t="shared" ref="O57" si="37">C57+E57+G57</f>
        <v>0</v>
      </c>
      <c r="P57" s="6" t="e">
        <f t="shared" si="35"/>
        <v>#DIV/0!</v>
      </c>
    </row>
    <row r="58" spans="1:16" ht="20.100000000000001" customHeight="1" thickBot="1" x14ac:dyDescent="0.3">
      <c r="A58" s="17" t="s">
        <v>23</v>
      </c>
      <c r="B58" s="4">
        <f t="shared" ref="B58:C58" si="38">SUM(B55:B57)</f>
        <v>450</v>
      </c>
      <c r="C58" s="4">
        <f t="shared" si="38"/>
        <v>265</v>
      </c>
      <c r="D58" s="4">
        <f t="shared" ref="D58:E58" si="39">SUM(D55:D57)</f>
        <v>450</v>
      </c>
      <c r="E58" s="4">
        <f t="shared" si="39"/>
        <v>624</v>
      </c>
      <c r="F58" s="4">
        <f t="shared" ref="F58:I58" si="40">SUM(F55:F57)</f>
        <v>450</v>
      </c>
      <c r="G58" s="4">
        <f t="shared" si="40"/>
        <v>701</v>
      </c>
      <c r="H58" s="4">
        <f t="shared" si="40"/>
        <v>450</v>
      </c>
      <c r="I58" s="4">
        <f t="shared" si="40"/>
        <v>484</v>
      </c>
      <c r="J58" s="4">
        <f t="shared" ref="J58:K58" si="41">SUM(J55:J57)</f>
        <v>450</v>
      </c>
      <c r="K58" s="4">
        <f t="shared" si="41"/>
        <v>475</v>
      </c>
      <c r="L58" s="4">
        <f t="shared" ref="L58:M58" si="42">SUM(L55:L57)</f>
        <v>450</v>
      </c>
      <c r="M58" s="4">
        <f t="shared" si="42"/>
        <v>454</v>
      </c>
      <c r="N58" s="10">
        <f>N56+N55</f>
        <v>2700</v>
      </c>
      <c r="O58" s="10">
        <f>O56+O55</f>
        <v>3003</v>
      </c>
      <c r="P58" s="6">
        <f t="shared" si="35"/>
        <v>0.11222222222222222</v>
      </c>
    </row>
    <row r="59" spans="1:16" ht="20.100000000000001" customHeight="1" thickBot="1" x14ac:dyDescent="0.3">
      <c r="A59" s="15" t="s">
        <v>25</v>
      </c>
      <c r="B59" s="5">
        <v>20</v>
      </c>
      <c r="C59" s="5">
        <v>22</v>
      </c>
      <c r="D59" s="5">
        <v>20</v>
      </c>
      <c r="E59" s="5">
        <v>18</v>
      </c>
      <c r="F59" s="5">
        <v>20</v>
      </c>
      <c r="G59" s="5">
        <v>29</v>
      </c>
      <c r="H59" s="5">
        <v>20</v>
      </c>
      <c r="I59" s="5">
        <v>18</v>
      </c>
      <c r="J59" s="5">
        <v>20</v>
      </c>
      <c r="K59" s="5">
        <v>18</v>
      </c>
      <c r="L59" s="5">
        <v>20</v>
      </c>
      <c r="M59" s="5">
        <v>14</v>
      </c>
      <c r="N59" s="10">
        <f>B59*6</f>
        <v>120</v>
      </c>
      <c r="O59" s="19">
        <f>C59+E59+G59+I59+K59+M59</f>
        <v>119</v>
      </c>
      <c r="P59" s="6">
        <f t="shared" si="35"/>
        <v>-8.3333333333333332E-3</v>
      </c>
    </row>
    <row r="60" spans="1:16" ht="20.100000000000001" customHeight="1" thickBot="1" x14ac:dyDescent="0.3">
      <c r="A60" s="15" t="s">
        <v>26</v>
      </c>
      <c r="B60" s="5">
        <v>80</v>
      </c>
      <c r="C60" s="5">
        <v>63</v>
      </c>
      <c r="D60" s="5">
        <v>80</v>
      </c>
      <c r="E60" s="5">
        <v>58</v>
      </c>
      <c r="F60" s="5">
        <v>80</v>
      </c>
      <c r="G60" s="5">
        <v>52</v>
      </c>
      <c r="H60" s="5">
        <v>80</v>
      </c>
      <c r="I60" s="5">
        <v>51</v>
      </c>
      <c r="J60" s="5">
        <v>80</v>
      </c>
      <c r="K60" s="5">
        <v>49</v>
      </c>
      <c r="L60" s="5">
        <v>80</v>
      </c>
      <c r="M60" s="5">
        <v>97</v>
      </c>
      <c r="N60" s="10">
        <f>B60*6</f>
        <v>480</v>
      </c>
      <c r="O60" s="19">
        <f>C60+E60+G60+I60+K60+M60</f>
        <v>370</v>
      </c>
      <c r="P60" s="6">
        <f t="shared" si="35"/>
        <v>-0.22916666666666666</v>
      </c>
    </row>
    <row r="61" spans="1:16" ht="20.100000000000001" customHeight="1" thickBot="1" x14ac:dyDescent="0.3">
      <c r="A61" s="15" t="s">
        <v>27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10">
        <f t="shared" ref="N60:N62" si="43">B61*5</f>
        <v>0</v>
      </c>
      <c r="O61" s="19">
        <f t="shared" ref="O60:O62" si="44">C61+E61+G61+I61+K61</f>
        <v>0</v>
      </c>
      <c r="P61" s="9"/>
    </row>
    <row r="62" spans="1:16" ht="20.100000000000001" customHeight="1" thickBot="1" x14ac:dyDescent="0.3">
      <c r="A62" s="15" t="s">
        <v>28</v>
      </c>
      <c r="B62" s="5">
        <v>200</v>
      </c>
      <c r="C62" s="5">
        <v>182</v>
      </c>
      <c r="D62" s="5">
        <v>200</v>
      </c>
      <c r="E62" s="5">
        <v>186</v>
      </c>
      <c r="F62" s="5">
        <v>200</v>
      </c>
      <c r="G62" s="5">
        <v>275</v>
      </c>
      <c r="H62" s="5">
        <v>200</v>
      </c>
      <c r="I62" s="5">
        <v>176</v>
      </c>
      <c r="J62" s="5">
        <v>200</v>
      </c>
      <c r="K62" s="5">
        <v>261</v>
      </c>
      <c r="L62" s="5">
        <v>200</v>
      </c>
      <c r="M62" s="5">
        <v>280</v>
      </c>
      <c r="N62" s="10">
        <f>B62*6</f>
        <v>1200</v>
      </c>
      <c r="O62" s="19">
        <f>C62+E62+G62+I62+K62+M62</f>
        <v>1360</v>
      </c>
      <c r="P62" s="6">
        <f t="shared" si="35"/>
        <v>0.13333333333333333</v>
      </c>
    </row>
    <row r="63" spans="1:16" ht="18" customHeight="1" thickBot="1" x14ac:dyDescent="0.3">
      <c r="A63" s="17" t="s">
        <v>24</v>
      </c>
      <c r="B63" s="4">
        <f t="shared" ref="B63:O63" si="45">SUM(B59:B62)</f>
        <v>300</v>
      </c>
      <c r="C63" s="4">
        <f t="shared" si="45"/>
        <v>267</v>
      </c>
      <c r="D63" s="4">
        <f t="shared" ref="D63:E63" si="46">SUM(D59:D62)</f>
        <v>300</v>
      </c>
      <c r="E63" s="4">
        <f t="shared" si="46"/>
        <v>262</v>
      </c>
      <c r="F63" s="4">
        <f t="shared" ref="F63:I63" si="47">SUM(F59:F62)</f>
        <v>300</v>
      </c>
      <c r="G63" s="4">
        <f t="shared" si="47"/>
        <v>356</v>
      </c>
      <c r="H63" s="4">
        <f t="shared" si="47"/>
        <v>300</v>
      </c>
      <c r="I63" s="4">
        <f t="shared" si="47"/>
        <v>245</v>
      </c>
      <c r="J63" s="4">
        <f t="shared" ref="J63:K63" si="48">SUM(J59:J62)</f>
        <v>300</v>
      </c>
      <c r="K63" s="4">
        <f t="shared" si="48"/>
        <v>328</v>
      </c>
      <c r="L63" s="4">
        <f t="shared" ref="L63:M63" si="49">SUM(L59:L62)</f>
        <v>300</v>
      </c>
      <c r="M63" s="4">
        <f t="shared" si="49"/>
        <v>391</v>
      </c>
      <c r="N63" s="4">
        <f>SUM(N59:N62)</f>
        <v>1800</v>
      </c>
      <c r="O63" s="4">
        <f t="shared" si="45"/>
        <v>1849</v>
      </c>
      <c r="P63" s="6">
        <f t="shared" si="35"/>
        <v>2.7222222222222221E-2</v>
      </c>
    </row>
    <row r="64" spans="1:16" ht="0.75" hidden="1" customHeight="1" thickBot="1" x14ac:dyDescent="0.3">
      <c r="A64" s="15" t="s">
        <v>40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4"/>
      <c r="O64" s="4"/>
      <c r="P64" s="6" t="e">
        <f t="shared" si="35"/>
        <v>#DIV/0!</v>
      </c>
    </row>
    <row r="65" spans="1:16" ht="19.5" hidden="1" customHeight="1" thickBot="1" x14ac:dyDescent="0.3">
      <c r="A65" s="15" t="s">
        <v>41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4"/>
      <c r="O65" s="4"/>
      <c r="P65" s="6" t="e">
        <f t="shared" si="35"/>
        <v>#DIV/0!</v>
      </c>
    </row>
    <row r="66" spans="1:16" ht="19.5" hidden="1" customHeight="1" thickBot="1" x14ac:dyDescent="0.3">
      <c r="A66" s="15" t="s">
        <v>42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4"/>
      <c r="O66" s="4"/>
      <c r="P66" s="6" t="e">
        <f t="shared" si="35"/>
        <v>#DIV/0!</v>
      </c>
    </row>
    <row r="67" spans="1:16" ht="19.5" hidden="1" customHeight="1" thickBot="1" x14ac:dyDescent="0.3">
      <c r="A67" s="17" t="s">
        <v>41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6" t="e">
        <f t="shared" si="35"/>
        <v>#DIV/0!</v>
      </c>
    </row>
    <row r="68" spans="1:16" ht="19.5" hidden="1" customHeight="1" thickBot="1" x14ac:dyDescent="0.3">
      <c r="A68" s="15" t="s">
        <v>43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4"/>
      <c r="O68" s="4"/>
      <c r="P68" s="6" t="e">
        <f t="shared" si="35"/>
        <v>#DIV/0!</v>
      </c>
    </row>
    <row r="69" spans="1:16" ht="19.5" hidden="1" customHeight="1" thickBot="1" x14ac:dyDescent="0.3">
      <c r="A69" s="15" t="s">
        <v>44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4"/>
      <c r="O69" s="4"/>
      <c r="P69" s="6" t="e">
        <f t="shared" si="35"/>
        <v>#DIV/0!</v>
      </c>
    </row>
    <row r="70" spans="1:16" ht="19.5" hidden="1" customHeight="1" thickBot="1" x14ac:dyDescent="0.3">
      <c r="A70" s="17" t="s">
        <v>45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6" t="e">
        <f t="shared" si="35"/>
        <v>#DIV/0!</v>
      </c>
    </row>
    <row r="71" spans="1:16" ht="19.5" hidden="1" customHeight="1" thickBot="1" x14ac:dyDescent="0.3">
      <c r="A71" s="15" t="s">
        <v>46</v>
      </c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4"/>
      <c r="O71" s="4"/>
      <c r="P71" s="6" t="e">
        <f t="shared" si="35"/>
        <v>#DIV/0!</v>
      </c>
    </row>
    <row r="72" spans="1:16" ht="19.5" hidden="1" customHeight="1" thickBot="1" x14ac:dyDescent="0.3">
      <c r="A72" s="15" t="s">
        <v>47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4"/>
      <c r="O72" s="4"/>
      <c r="P72" s="6" t="e">
        <f t="shared" si="35"/>
        <v>#DIV/0!</v>
      </c>
    </row>
    <row r="73" spans="1:16" ht="19.5" hidden="1" customHeight="1" thickBot="1" x14ac:dyDescent="0.3">
      <c r="A73" s="15" t="s">
        <v>48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4"/>
      <c r="O73" s="4"/>
      <c r="P73" s="6" t="e">
        <f t="shared" si="35"/>
        <v>#DIV/0!</v>
      </c>
    </row>
    <row r="74" spans="1:16" ht="19.5" hidden="1" customHeight="1" thickBot="1" x14ac:dyDescent="0.3">
      <c r="A74" s="15" t="s">
        <v>49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4"/>
      <c r="O74" s="4"/>
      <c r="P74" s="6" t="e">
        <f t="shared" si="35"/>
        <v>#DIV/0!</v>
      </c>
    </row>
    <row r="75" spans="1:16" ht="20.100000000000001" customHeight="1" thickBot="1" x14ac:dyDescent="0.3">
      <c r="A75" s="15" t="s">
        <v>50</v>
      </c>
      <c r="B75" s="5">
        <v>31</v>
      </c>
      <c r="C75" s="5">
        <v>43</v>
      </c>
      <c r="D75" s="5">
        <v>31</v>
      </c>
      <c r="E75" s="5">
        <v>41</v>
      </c>
      <c r="F75" s="5">
        <v>31</v>
      </c>
      <c r="G75" s="5">
        <v>50</v>
      </c>
      <c r="H75" s="5">
        <v>31</v>
      </c>
      <c r="I75" s="5">
        <v>22</v>
      </c>
      <c r="J75" s="5">
        <v>31</v>
      </c>
      <c r="K75" s="5">
        <v>23</v>
      </c>
      <c r="L75" s="5">
        <v>31</v>
      </c>
      <c r="M75" s="5">
        <v>36</v>
      </c>
      <c r="N75" s="10">
        <f>B75*6</f>
        <v>186</v>
      </c>
      <c r="O75" s="19">
        <f>C75+E75+G75+I75+K75+M75</f>
        <v>215</v>
      </c>
      <c r="P75" s="6">
        <f t="shared" si="35"/>
        <v>0.15591397849462366</v>
      </c>
    </row>
    <row r="76" spans="1:16" ht="18" customHeight="1" thickBot="1" x14ac:dyDescent="0.3">
      <c r="A76" s="17" t="s">
        <v>51</v>
      </c>
      <c r="B76" s="4">
        <f t="shared" ref="B76:C76" si="50">SUM(B75)</f>
        <v>31</v>
      </c>
      <c r="C76" s="4">
        <f t="shared" si="50"/>
        <v>43</v>
      </c>
      <c r="D76" s="4">
        <f t="shared" ref="D76:E76" si="51">SUM(D75)</f>
        <v>31</v>
      </c>
      <c r="E76" s="4">
        <f t="shared" si="51"/>
        <v>41</v>
      </c>
      <c r="F76" s="4">
        <f t="shared" ref="F76:I76" si="52">SUM(F75)</f>
        <v>31</v>
      </c>
      <c r="G76" s="4">
        <f t="shared" si="52"/>
        <v>50</v>
      </c>
      <c r="H76" s="4">
        <f t="shared" si="52"/>
        <v>31</v>
      </c>
      <c r="I76" s="4">
        <f t="shared" si="52"/>
        <v>22</v>
      </c>
      <c r="J76" s="4">
        <f t="shared" ref="J76:K76" si="53">SUM(J75)</f>
        <v>31</v>
      </c>
      <c r="K76" s="4">
        <f t="shared" si="53"/>
        <v>23</v>
      </c>
      <c r="L76" s="4">
        <f t="shared" ref="L76:M76" si="54">SUM(L75)</f>
        <v>31</v>
      </c>
      <c r="M76" s="4">
        <f t="shared" si="54"/>
        <v>36</v>
      </c>
      <c r="N76" s="8">
        <f>SUM(N72:N75)</f>
        <v>186</v>
      </c>
      <c r="O76" s="8">
        <f>SUM(O72:O75)</f>
        <v>215</v>
      </c>
      <c r="P76" s="6">
        <f t="shared" si="35"/>
        <v>0.15591397849462366</v>
      </c>
    </row>
    <row r="77" spans="1:16" ht="19.5" hidden="1" customHeight="1" thickBot="1" x14ac:dyDescent="0.3">
      <c r="A77" s="15" t="s">
        <v>52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4"/>
      <c r="O77" s="4"/>
      <c r="P77" s="6" t="e">
        <f t="shared" si="35"/>
        <v>#DIV/0!</v>
      </c>
    </row>
    <row r="78" spans="1:16" ht="19.5" hidden="1" customHeight="1" thickBot="1" x14ac:dyDescent="0.3">
      <c r="A78" s="15" t="s">
        <v>53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4"/>
      <c r="O78" s="4"/>
      <c r="P78" s="6" t="e">
        <f t="shared" si="35"/>
        <v>#DIV/0!</v>
      </c>
    </row>
    <row r="79" spans="1:16" ht="25.5" thickBot="1" x14ac:dyDescent="0.3">
      <c r="A79" s="15" t="s">
        <v>54</v>
      </c>
      <c r="B79" s="5">
        <v>200</v>
      </c>
      <c r="C79" s="5">
        <v>206</v>
      </c>
      <c r="D79" s="5">
        <v>200</v>
      </c>
      <c r="E79" s="5">
        <v>165</v>
      </c>
      <c r="F79" s="5">
        <v>200</v>
      </c>
      <c r="G79" s="5">
        <v>271</v>
      </c>
      <c r="H79" s="5">
        <v>200</v>
      </c>
      <c r="I79" s="5">
        <v>121</v>
      </c>
      <c r="J79" s="5">
        <v>200</v>
      </c>
      <c r="K79" s="5">
        <v>190</v>
      </c>
      <c r="L79" s="5">
        <v>200</v>
      </c>
      <c r="M79" s="5">
        <v>244</v>
      </c>
      <c r="N79" s="10">
        <f>B79*6</f>
        <v>1200</v>
      </c>
      <c r="O79" s="19">
        <f>C79+E79+G79+I79+K79+M79</f>
        <v>1197</v>
      </c>
      <c r="P79" s="6">
        <f t="shared" si="35"/>
        <v>-2.5000000000000001E-3</v>
      </c>
    </row>
    <row r="80" spans="1:16" ht="19.5" hidden="1" customHeight="1" thickBot="1" x14ac:dyDescent="0.3">
      <c r="A80" s="15" t="s">
        <v>55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10">
        <f t="shared" ref="N79:N84" si="55">B80*5</f>
        <v>0</v>
      </c>
      <c r="O80" s="19">
        <f t="shared" ref="O79:O84" si="56">C80+E80+G80+I80+K80</f>
        <v>0</v>
      </c>
      <c r="P80" s="6" t="e">
        <f t="shared" si="35"/>
        <v>#DIV/0!</v>
      </c>
    </row>
    <row r="81" spans="1:16" ht="19.5" hidden="1" customHeight="1" thickBot="1" x14ac:dyDescent="0.3">
      <c r="A81" s="15" t="s">
        <v>56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10">
        <f t="shared" si="55"/>
        <v>0</v>
      </c>
      <c r="O81" s="19">
        <f t="shared" si="56"/>
        <v>0</v>
      </c>
      <c r="P81" s="6" t="e">
        <f t="shared" si="35"/>
        <v>#DIV/0!</v>
      </c>
    </row>
    <row r="82" spans="1:16" ht="20.100000000000001" customHeight="1" thickBot="1" x14ac:dyDescent="0.3">
      <c r="A82" s="15" t="s">
        <v>29</v>
      </c>
      <c r="B82" s="5">
        <v>80</v>
      </c>
      <c r="C82" s="5">
        <v>94</v>
      </c>
      <c r="D82" s="5">
        <v>80</v>
      </c>
      <c r="E82" s="5">
        <v>180</v>
      </c>
      <c r="F82" s="5">
        <v>80</v>
      </c>
      <c r="G82" s="5">
        <v>192</v>
      </c>
      <c r="H82" s="5">
        <v>80</v>
      </c>
      <c r="I82" s="5">
        <v>78</v>
      </c>
      <c r="J82" s="5">
        <v>80</v>
      </c>
      <c r="K82" s="5">
        <v>133</v>
      </c>
      <c r="L82" s="5">
        <v>80</v>
      </c>
      <c r="M82" s="5">
        <v>135</v>
      </c>
      <c r="N82" s="10">
        <f>B82*6</f>
        <v>480</v>
      </c>
      <c r="O82" s="19">
        <f>C82+E82+G82+I82+K82+M82</f>
        <v>812</v>
      </c>
      <c r="P82" s="6">
        <f t="shared" si="35"/>
        <v>0.69166666666666665</v>
      </c>
    </row>
    <row r="83" spans="1:16" ht="25.5" thickBot="1" x14ac:dyDescent="0.3">
      <c r="A83" s="15" t="s">
        <v>30</v>
      </c>
      <c r="B83" s="5">
        <v>20</v>
      </c>
      <c r="C83" s="5">
        <v>45</v>
      </c>
      <c r="D83" s="5">
        <v>20</v>
      </c>
      <c r="E83" s="5">
        <v>0</v>
      </c>
      <c r="F83" s="5">
        <v>20</v>
      </c>
      <c r="G83" s="5">
        <v>9</v>
      </c>
      <c r="H83" s="5">
        <v>20</v>
      </c>
      <c r="I83" s="5">
        <v>23</v>
      </c>
      <c r="J83" s="5">
        <v>20</v>
      </c>
      <c r="K83" s="5">
        <v>21</v>
      </c>
      <c r="L83" s="5">
        <v>20</v>
      </c>
      <c r="M83" s="5">
        <v>24</v>
      </c>
      <c r="N83" s="10">
        <f>B83*6</f>
        <v>120</v>
      </c>
      <c r="O83" s="19">
        <f>C83+E83+G83+I83+K83+M83</f>
        <v>122</v>
      </c>
      <c r="P83" s="6">
        <f t="shared" si="35"/>
        <v>1.6666666666666666E-2</v>
      </c>
    </row>
    <row r="84" spans="1:16" ht="18.75" customHeight="1" thickBot="1" x14ac:dyDescent="0.3">
      <c r="A84" s="15" t="s">
        <v>31</v>
      </c>
      <c r="B84" s="5">
        <v>140</v>
      </c>
      <c r="C84" s="5">
        <v>140</v>
      </c>
      <c r="D84" s="5">
        <v>140</v>
      </c>
      <c r="E84" s="5">
        <v>88</v>
      </c>
      <c r="F84" s="5">
        <v>140</v>
      </c>
      <c r="G84" s="5">
        <v>117</v>
      </c>
      <c r="H84" s="5">
        <v>140</v>
      </c>
      <c r="I84" s="5">
        <v>95</v>
      </c>
      <c r="J84" s="5">
        <v>140</v>
      </c>
      <c r="K84" s="5">
        <v>96</v>
      </c>
      <c r="L84" s="5">
        <v>140</v>
      </c>
      <c r="M84" s="5">
        <v>97</v>
      </c>
      <c r="N84" s="10">
        <f>B84*6</f>
        <v>840</v>
      </c>
      <c r="O84" s="19">
        <f>C84+E84+G84+I84+K84+M84</f>
        <v>633</v>
      </c>
      <c r="P84" s="6">
        <f t="shared" ref="P84:P86" si="57">(O84-N84)/N84</f>
        <v>-0.24642857142857144</v>
      </c>
    </row>
    <row r="85" spans="1:16" ht="19.5" hidden="1" customHeight="1" thickBot="1" x14ac:dyDescent="0.3">
      <c r="A85" s="15" t="s">
        <v>57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6" t="e">
        <f t="shared" si="57"/>
        <v>#DIV/0!</v>
      </c>
    </row>
    <row r="86" spans="1:16" ht="25.5" hidden="1" thickBot="1" x14ac:dyDescent="0.3">
      <c r="A86" s="15" t="s">
        <v>58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6" t="e">
        <f t="shared" si="57"/>
        <v>#DIV/0!</v>
      </c>
    </row>
    <row r="87" spans="1:16" ht="15.75" thickBot="1" x14ac:dyDescent="0.3">
      <c r="A87" s="17" t="s">
        <v>16</v>
      </c>
      <c r="B87" s="4">
        <f t="shared" ref="B87:O87" si="58">SUM(B79:B86)</f>
        <v>440</v>
      </c>
      <c r="C87" s="4">
        <f t="shared" si="58"/>
        <v>485</v>
      </c>
      <c r="D87" s="4">
        <f t="shared" ref="D87:E87" si="59">SUM(D79:D86)</f>
        <v>440</v>
      </c>
      <c r="E87" s="4">
        <f t="shared" si="59"/>
        <v>433</v>
      </c>
      <c r="F87" s="4">
        <f t="shared" ref="F87:I87" si="60">SUM(F79:F86)</f>
        <v>440</v>
      </c>
      <c r="G87" s="4">
        <f t="shared" si="60"/>
        <v>589</v>
      </c>
      <c r="H87" s="4">
        <f t="shared" si="60"/>
        <v>440</v>
      </c>
      <c r="I87" s="4">
        <f t="shared" si="60"/>
        <v>317</v>
      </c>
      <c r="J87" s="4">
        <f t="shared" ref="J87:K87" si="61">SUM(J79:J86)</f>
        <v>440</v>
      </c>
      <c r="K87" s="4">
        <f t="shared" si="61"/>
        <v>440</v>
      </c>
      <c r="L87" s="4">
        <f t="shared" ref="L87:M87" si="62">SUM(L79:L86)</f>
        <v>440</v>
      </c>
      <c r="M87" s="4">
        <f t="shared" si="62"/>
        <v>500</v>
      </c>
      <c r="N87" s="4">
        <f t="shared" si="58"/>
        <v>2640</v>
      </c>
      <c r="O87" s="4">
        <f t="shared" si="58"/>
        <v>2764</v>
      </c>
      <c r="P87" s="6">
        <f t="shared" ref="P87" si="63">(O87-N87)/N87</f>
        <v>4.6969696969696967E-2</v>
      </c>
    </row>
    <row r="88" spans="1:16" ht="15.75" thickBot="1" x14ac:dyDescent="0.3">
      <c r="A88" s="15" t="s">
        <v>59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4"/>
    </row>
    <row r="89" spans="1:16" ht="20.100000000000001" customHeight="1" thickBot="1" x14ac:dyDescent="0.3">
      <c r="A89" s="15" t="s">
        <v>2</v>
      </c>
      <c r="B89" s="4">
        <f t="shared" ref="B89:O89" si="64">B87+B76+B63+B58</f>
        <v>1221</v>
      </c>
      <c r="C89" s="4">
        <f t="shared" si="64"/>
        <v>1060</v>
      </c>
      <c r="D89" s="4">
        <f t="shared" ref="D89:E89" si="65">D87+D76+D63+D58</f>
        <v>1221</v>
      </c>
      <c r="E89" s="4">
        <f t="shared" si="65"/>
        <v>1360</v>
      </c>
      <c r="F89" s="4">
        <f t="shared" ref="F89:I89" si="66">F87+F76+F63+F58</f>
        <v>1221</v>
      </c>
      <c r="G89" s="4">
        <f t="shared" si="66"/>
        <v>1696</v>
      </c>
      <c r="H89" s="4">
        <f t="shared" si="66"/>
        <v>1221</v>
      </c>
      <c r="I89" s="4">
        <f t="shared" si="66"/>
        <v>1068</v>
      </c>
      <c r="J89" s="4">
        <f t="shared" ref="J89:K89" si="67">J87+J76+J63+J58</f>
        <v>1221</v>
      </c>
      <c r="K89" s="4">
        <f t="shared" si="67"/>
        <v>1266</v>
      </c>
      <c r="L89" s="4">
        <f t="shared" ref="L89:M89" si="68">L87+L76+L63+L58</f>
        <v>1221</v>
      </c>
      <c r="M89" s="4">
        <f t="shared" si="68"/>
        <v>1381</v>
      </c>
      <c r="N89" s="4">
        <f t="shared" si="64"/>
        <v>7326</v>
      </c>
      <c r="O89" s="4">
        <f t="shared" si="64"/>
        <v>7831</v>
      </c>
      <c r="P89" s="6">
        <f t="shared" ref="P89" si="69">(O89-N89)/N89</f>
        <v>6.8932568932568938E-2</v>
      </c>
    </row>
    <row r="90" spans="1:16" ht="20.100000000000001" customHeight="1" x14ac:dyDescent="0.25">
      <c r="A90" s="16"/>
    </row>
    <row r="91" spans="1:16" ht="20.100000000000001" customHeight="1" thickBot="1" x14ac:dyDescent="0.3">
      <c r="A91" s="32" t="s">
        <v>17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</row>
    <row r="92" spans="1:16" ht="20.100000000000001" customHeight="1" thickBot="1" x14ac:dyDescent="0.3">
      <c r="A92" s="29"/>
      <c r="B92" s="27" t="s">
        <v>1</v>
      </c>
      <c r="C92" s="28"/>
      <c r="D92" s="27" t="s">
        <v>107</v>
      </c>
      <c r="E92" s="28"/>
      <c r="F92" s="27" t="s">
        <v>109</v>
      </c>
      <c r="G92" s="28"/>
      <c r="H92" s="27" t="s">
        <v>110</v>
      </c>
      <c r="I92" s="28"/>
      <c r="J92" s="27" t="s">
        <v>111</v>
      </c>
      <c r="K92" s="28"/>
      <c r="L92" s="27" t="s">
        <v>112</v>
      </c>
      <c r="M92" s="28"/>
      <c r="N92" s="27" t="s">
        <v>2</v>
      </c>
      <c r="O92" s="31"/>
      <c r="P92" s="28"/>
    </row>
    <row r="93" spans="1:16" ht="20.100000000000001" customHeight="1" thickBot="1" x14ac:dyDescent="0.3">
      <c r="A93" s="30"/>
      <c r="B93" s="4" t="s">
        <v>3</v>
      </c>
      <c r="C93" s="4" t="s">
        <v>4</v>
      </c>
      <c r="D93" s="4" t="s">
        <v>3</v>
      </c>
      <c r="E93" s="4" t="s">
        <v>4</v>
      </c>
      <c r="F93" s="4" t="s">
        <v>3</v>
      </c>
      <c r="G93" s="4" t="s">
        <v>4</v>
      </c>
      <c r="H93" s="4" t="s">
        <v>3</v>
      </c>
      <c r="I93" s="4" t="s">
        <v>4</v>
      </c>
      <c r="J93" s="4" t="s">
        <v>3</v>
      </c>
      <c r="K93" s="4" t="s">
        <v>4</v>
      </c>
      <c r="L93" s="4" t="s">
        <v>3</v>
      </c>
      <c r="M93" s="4" t="s">
        <v>4</v>
      </c>
      <c r="N93" s="4" t="s">
        <v>3</v>
      </c>
      <c r="O93" s="4" t="s">
        <v>4</v>
      </c>
      <c r="P93" s="4" t="s">
        <v>5</v>
      </c>
    </row>
    <row r="94" spans="1:16" ht="25.5" thickBot="1" x14ac:dyDescent="0.3">
      <c r="A94" s="15" t="s">
        <v>19</v>
      </c>
      <c r="B94" s="5">
        <v>500</v>
      </c>
      <c r="C94" s="5">
        <v>413</v>
      </c>
      <c r="D94" s="5">
        <v>500</v>
      </c>
      <c r="E94" s="5">
        <v>416</v>
      </c>
      <c r="F94" s="5">
        <v>500</v>
      </c>
      <c r="G94" s="5">
        <v>487</v>
      </c>
      <c r="H94" s="5">
        <v>500</v>
      </c>
      <c r="I94" s="5">
        <v>482</v>
      </c>
      <c r="J94" s="5">
        <v>500</v>
      </c>
      <c r="K94" s="5">
        <v>462</v>
      </c>
      <c r="L94" s="5">
        <v>500</v>
      </c>
      <c r="M94" s="5">
        <v>441</v>
      </c>
      <c r="N94" s="10">
        <f>B94*6</f>
        <v>3000</v>
      </c>
      <c r="O94" s="19">
        <f>C94+E94+G94+I94+K94+M94</f>
        <v>2701</v>
      </c>
      <c r="P94" s="6">
        <f t="shared" ref="P94:P95" si="70">(O94-N94)/N94</f>
        <v>-9.9666666666666667E-2</v>
      </c>
    </row>
    <row r="95" spans="1:16" ht="28.5" customHeight="1" thickBot="1" x14ac:dyDescent="0.3">
      <c r="A95" s="15" t="s">
        <v>20</v>
      </c>
      <c r="B95" s="5">
        <v>172</v>
      </c>
      <c r="C95" s="5">
        <v>190</v>
      </c>
      <c r="D95" s="5">
        <v>172</v>
      </c>
      <c r="E95" s="5">
        <v>135</v>
      </c>
      <c r="F95" s="5">
        <v>172</v>
      </c>
      <c r="G95" s="5">
        <v>151</v>
      </c>
      <c r="H95" s="5">
        <v>172</v>
      </c>
      <c r="I95" s="5">
        <v>178</v>
      </c>
      <c r="J95" s="5">
        <v>172</v>
      </c>
      <c r="K95" s="5">
        <v>162</v>
      </c>
      <c r="L95" s="5">
        <v>172</v>
      </c>
      <c r="M95" s="5">
        <v>165</v>
      </c>
      <c r="N95" s="10">
        <f>B95*6</f>
        <v>1032</v>
      </c>
      <c r="O95" s="19">
        <f>C95+E95+G95+I95+K95+M95</f>
        <v>981</v>
      </c>
      <c r="P95" s="6">
        <f t="shared" si="70"/>
        <v>-4.9418604651162788E-2</v>
      </c>
    </row>
    <row r="96" spans="1:16" ht="25.5" hidden="1" thickBot="1" x14ac:dyDescent="0.3">
      <c r="A96" s="15" t="s">
        <v>60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4"/>
      <c r="O96" s="4"/>
      <c r="P96" s="4"/>
    </row>
    <row r="97" spans="1:16" ht="25.5" hidden="1" thickBot="1" x14ac:dyDescent="0.3">
      <c r="A97" s="15" t="s">
        <v>61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4"/>
      <c r="O97" s="4"/>
      <c r="P97" s="4"/>
    </row>
    <row r="98" spans="1:16" ht="15.75" hidden="1" thickBot="1" x14ac:dyDescent="0.3">
      <c r="A98" s="15" t="s">
        <v>62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4"/>
      <c r="O98" s="4"/>
      <c r="P98" s="4"/>
    </row>
    <row r="99" spans="1:16" ht="25.5" hidden="1" thickBot="1" x14ac:dyDescent="0.3">
      <c r="A99" s="15" t="s">
        <v>63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4"/>
      <c r="O99" s="4"/>
      <c r="P99" s="4"/>
    </row>
    <row r="100" spans="1:16" ht="15.75" hidden="1" thickBot="1" x14ac:dyDescent="0.3">
      <c r="A100" s="15" t="s">
        <v>64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4"/>
      <c r="O100" s="4"/>
      <c r="P100" s="4"/>
    </row>
    <row r="101" spans="1:16" ht="19.5" hidden="1" customHeight="1" thickBot="1" x14ac:dyDescent="0.3">
      <c r="A101" s="15" t="s">
        <v>65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4"/>
      <c r="O101" s="4"/>
      <c r="P101" s="4"/>
    </row>
    <row r="102" spans="1:16" ht="19.5" hidden="1" customHeight="1" thickBot="1" x14ac:dyDescent="0.3">
      <c r="A102" s="15" t="s">
        <v>66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4"/>
      <c r="O102" s="4"/>
      <c r="P102" s="4"/>
    </row>
    <row r="103" spans="1:16" ht="20.100000000000001" customHeight="1" x14ac:dyDescent="0.25">
      <c r="A103" s="16"/>
    </row>
    <row r="104" spans="1:16" ht="0.75" customHeight="1" thickBot="1" x14ac:dyDescent="0.3">
      <c r="A104" s="32" t="s">
        <v>67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</row>
    <row r="105" spans="1:16" ht="18.75" customHeight="1" thickBot="1" x14ac:dyDescent="0.3">
      <c r="A105" s="36" t="s">
        <v>108</v>
      </c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6" ht="19.5" customHeight="1" thickBot="1" x14ac:dyDescent="0.3">
      <c r="A106" s="37"/>
      <c r="B106" s="27" t="s">
        <v>1</v>
      </c>
      <c r="C106" s="28"/>
      <c r="D106" s="27" t="s">
        <v>107</v>
      </c>
      <c r="E106" s="28"/>
      <c r="F106" s="27" t="s">
        <v>109</v>
      </c>
      <c r="G106" s="28"/>
      <c r="H106" s="27" t="s">
        <v>110</v>
      </c>
      <c r="I106" s="28"/>
      <c r="J106" s="27" t="s">
        <v>111</v>
      </c>
      <c r="K106" s="28"/>
      <c r="L106" s="27" t="s">
        <v>112</v>
      </c>
      <c r="M106" s="28"/>
      <c r="N106" s="27" t="s">
        <v>2</v>
      </c>
      <c r="O106" s="31"/>
      <c r="P106" s="28"/>
    </row>
    <row r="107" spans="1:16" ht="19.5" customHeight="1" thickBot="1" x14ac:dyDescent="0.3">
      <c r="A107" s="38"/>
      <c r="B107" s="4" t="s">
        <v>3</v>
      </c>
      <c r="C107" s="4" t="s">
        <v>4</v>
      </c>
      <c r="D107" s="4" t="s">
        <v>3</v>
      </c>
      <c r="E107" s="4" t="s">
        <v>4</v>
      </c>
      <c r="F107" s="4" t="s">
        <v>3</v>
      </c>
      <c r="G107" s="4" t="s">
        <v>4</v>
      </c>
      <c r="H107" s="4" t="s">
        <v>3</v>
      </c>
      <c r="I107" s="4" t="s">
        <v>4</v>
      </c>
      <c r="J107" s="4" t="s">
        <v>3</v>
      </c>
      <c r="K107" s="4" t="s">
        <v>4</v>
      </c>
      <c r="L107" s="4" t="s">
        <v>3</v>
      </c>
      <c r="M107" s="4" t="s">
        <v>4</v>
      </c>
      <c r="N107" s="4" t="s">
        <v>3</v>
      </c>
      <c r="O107" s="4" t="s">
        <v>4</v>
      </c>
      <c r="P107" s="4" t="s">
        <v>5</v>
      </c>
    </row>
    <row r="108" spans="1:16" ht="19.5" customHeight="1" thickBot="1" x14ac:dyDescent="0.3">
      <c r="A108" s="24" t="s">
        <v>10</v>
      </c>
      <c r="B108" s="26">
        <v>0</v>
      </c>
      <c r="C108" s="26">
        <v>356</v>
      </c>
      <c r="D108" s="26">
        <v>0</v>
      </c>
      <c r="E108" s="26">
        <v>414</v>
      </c>
      <c r="F108" s="26">
        <v>0</v>
      </c>
      <c r="G108" s="26">
        <v>504</v>
      </c>
      <c r="H108" s="26">
        <v>0</v>
      </c>
      <c r="I108" s="26">
        <v>457</v>
      </c>
      <c r="J108" s="26">
        <v>0</v>
      </c>
      <c r="K108" s="26">
        <v>482</v>
      </c>
      <c r="L108" s="26">
        <v>0</v>
      </c>
      <c r="M108" s="26">
        <v>452</v>
      </c>
      <c r="N108" s="10">
        <v>0</v>
      </c>
      <c r="O108" s="19">
        <f>C108+E108+G108+I108+K108+M108</f>
        <v>2665</v>
      </c>
      <c r="P108" s="10">
        <v>0</v>
      </c>
    </row>
    <row r="109" spans="1:16" ht="19.5" customHeight="1" thickBot="1" x14ac:dyDescent="0.3">
      <c r="A109" s="24" t="s">
        <v>11</v>
      </c>
      <c r="B109" s="26">
        <v>0</v>
      </c>
      <c r="C109" s="26">
        <v>0</v>
      </c>
      <c r="D109" s="26">
        <v>0</v>
      </c>
      <c r="E109" s="26">
        <v>0</v>
      </c>
      <c r="F109" s="26">
        <v>0</v>
      </c>
      <c r="G109" s="26">
        <v>0</v>
      </c>
      <c r="H109" s="26">
        <v>0</v>
      </c>
      <c r="I109" s="26">
        <v>0</v>
      </c>
      <c r="J109" s="26">
        <v>0</v>
      </c>
      <c r="K109" s="26">
        <v>0</v>
      </c>
      <c r="L109" s="26">
        <v>0</v>
      </c>
      <c r="M109" s="26">
        <v>0</v>
      </c>
      <c r="N109" s="10">
        <v>0</v>
      </c>
      <c r="O109" s="10">
        <v>0</v>
      </c>
      <c r="P109" s="10">
        <v>0</v>
      </c>
    </row>
    <row r="110" spans="1:16" ht="19.5" customHeight="1" x14ac:dyDescent="0.25">
      <c r="A110" s="25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ht="19.5" customHeight="1" x14ac:dyDescent="0.25">
      <c r="A111" s="16"/>
    </row>
    <row r="112" spans="1:16" ht="20.100000000000001" customHeight="1" thickBot="1" x14ac:dyDescent="0.3">
      <c r="A112" s="39" t="s">
        <v>72</v>
      </c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</row>
    <row r="113" spans="1:16" ht="19.5" customHeight="1" thickBot="1" x14ac:dyDescent="0.3">
      <c r="A113" s="29"/>
      <c r="B113" s="27" t="s">
        <v>1</v>
      </c>
      <c r="C113" s="28"/>
      <c r="D113" s="27" t="s">
        <v>107</v>
      </c>
      <c r="E113" s="28"/>
      <c r="F113" s="27" t="s">
        <v>109</v>
      </c>
      <c r="G113" s="28"/>
      <c r="H113" s="27" t="s">
        <v>110</v>
      </c>
      <c r="I113" s="28"/>
      <c r="J113" s="27" t="s">
        <v>111</v>
      </c>
      <c r="K113" s="28"/>
      <c r="L113" s="27" t="s">
        <v>112</v>
      </c>
      <c r="M113" s="28"/>
      <c r="N113" s="27" t="s">
        <v>2</v>
      </c>
      <c r="O113" s="31"/>
      <c r="P113" s="28"/>
    </row>
    <row r="114" spans="1:16" ht="19.5" customHeight="1" thickBot="1" x14ac:dyDescent="0.3">
      <c r="A114" s="30"/>
      <c r="B114" s="4" t="s">
        <v>3</v>
      </c>
      <c r="C114" s="4" t="s">
        <v>4</v>
      </c>
      <c r="D114" s="4" t="s">
        <v>3</v>
      </c>
      <c r="E114" s="4" t="s">
        <v>4</v>
      </c>
      <c r="F114" s="4" t="s">
        <v>3</v>
      </c>
      <c r="G114" s="4" t="s">
        <v>4</v>
      </c>
      <c r="H114" s="4" t="s">
        <v>3</v>
      </c>
      <c r="I114" s="4" t="s">
        <v>4</v>
      </c>
      <c r="J114" s="4" t="s">
        <v>3</v>
      </c>
      <c r="K114" s="4" t="s">
        <v>4</v>
      </c>
      <c r="L114" s="4" t="s">
        <v>3</v>
      </c>
      <c r="M114" s="4" t="s">
        <v>4</v>
      </c>
      <c r="N114" s="4" t="s">
        <v>3</v>
      </c>
      <c r="O114" s="4" t="s">
        <v>4</v>
      </c>
      <c r="P114" s="4" t="s">
        <v>5</v>
      </c>
    </row>
    <row r="115" spans="1:16" ht="19.5" customHeight="1" thickBot="1" x14ac:dyDescent="0.3">
      <c r="A115" s="21" t="s">
        <v>73</v>
      </c>
      <c r="B115" s="5">
        <v>0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4">
        <v>0</v>
      </c>
      <c r="O115" s="10">
        <f>C115</f>
        <v>0</v>
      </c>
      <c r="P115" s="4">
        <v>0</v>
      </c>
    </row>
    <row r="116" spans="1:16" ht="19.5" customHeight="1" thickBot="1" x14ac:dyDescent="0.3">
      <c r="A116" s="21" t="s">
        <v>74</v>
      </c>
      <c r="B116" s="5">
        <v>0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4">
        <v>0</v>
      </c>
      <c r="O116" s="10">
        <f t="shared" ref="O116:O149" si="71">C116</f>
        <v>0</v>
      </c>
      <c r="P116" s="4">
        <v>0</v>
      </c>
    </row>
    <row r="117" spans="1:16" ht="19.5" customHeight="1" thickBot="1" x14ac:dyDescent="0.3">
      <c r="A117" s="21" t="s">
        <v>75</v>
      </c>
      <c r="B117" s="5">
        <v>0</v>
      </c>
      <c r="C117" s="5">
        <v>1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4">
        <v>0</v>
      </c>
      <c r="O117" s="10">
        <f t="shared" si="71"/>
        <v>1</v>
      </c>
      <c r="P117" s="4">
        <v>0</v>
      </c>
    </row>
    <row r="118" spans="1:16" ht="19.5" customHeight="1" thickBot="1" x14ac:dyDescent="0.3">
      <c r="A118" s="21" t="s">
        <v>76</v>
      </c>
      <c r="B118" s="2">
        <v>0</v>
      </c>
      <c r="C118" s="2">
        <v>0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4">
        <v>0</v>
      </c>
      <c r="O118" s="10">
        <f t="shared" si="71"/>
        <v>0</v>
      </c>
      <c r="P118" s="4">
        <v>0</v>
      </c>
    </row>
    <row r="119" spans="1:16" ht="19.5" customHeight="1" thickBot="1" x14ac:dyDescent="0.3">
      <c r="A119" s="21" t="s">
        <v>77</v>
      </c>
      <c r="B119" s="5">
        <v>0</v>
      </c>
      <c r="C119" s="5">
        <v>0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4">
        <v>0</v>
      </c>
      <c r="O119" s="10">
        <f t="shared" si="71"/>
        <v>0</v>
      </c>
      <c r="P119" s="4">
        <v>0</v>
      </c>
    </row>
    <row r="120" spans="1:16" ht="19.5" customHeight="1" thickBot="1" x14ac:dyDescent="0.3">
      <c r="A120" s="21" t="s">
        <v>78</v>
      </c>
      <c r="B120" s="5">
        <v>0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4">
        <v>0</v>
      </c>
      <c r="O120" s="10">
        <f t="shared" si="71"/>
        <v>0</v>
      </c>
      <c r="P120" s="4">
        <v>0</v>
      </c>
    </row>
    <row r="121" spans="1:16" ht="19.5" customHeight="1" thickBot="1" x14ac:dyDescent="0.3">
      <c r="A121" s="21" t="s">
        <v>79</v>
      </c>
      <c r="B121" s="5">
        <v>0</v>
      </c>
      <c r="C121" s="5">
        <v>0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4">
        <v>0</v>
      </c>
      <c r="O121" s="10">
        <f t="shared" si="71"/>
        <v>0</v>
      </c>
      <c r="P121" s="4">
        <v>0</v>
      </c>
    </row>
    <row r="122" spans="1:16" ht="19.5" customHeight="1" thickBot="1" x14ac:dyDescent="0.3">
      <c r="A122" s="21" t="s">
        <v>80</v>
      </c>
      <c r="B122" s="5">
        <v>0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4">
        <v>0</v>
      </c>
      <c r="O122" s="10">
        <f t="shared" si="71"/>
        <v>0</v>
      </c>
      <c r="P122" s="4">
        <v>0</v>
      </c>
    </row>
    <row r="123" spans="1:16" ht="19.5" customHeight="1" thickBot="1" x14ac:dyDescent="0.3">
      <c r="A123" s="21" t="s">
        <v>81</v>
      </c>
      <c r="B123" s="5">
        <v>0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4">
        <v>0</v>
      </c>
      <c r="O123" s="10">
        <f t="shared" si="71"/>
        <v>0</v>
      </c>
      <c r="P123" s="4">
        <v>0</v>
      </c>
    </row>
    <row r="124" spans="1:16" ht="15" customHeight="1" thickBot="1" x14ac:dyDescent="0.3">
      <c r="A124" s="22" t="s">
        <v>82</v>
      </c>
      <c r="B124" s="4">
        <v>0</v>
      </c>
      <c r="C124" s="4">
        <v>1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10">
        <f t="shared" si="71"/>
        <v>1</v>
      </c>
      <c r="P124" s="4">
        <v>0</v>
      </c>
    </row>
    <row r="125" spans="1:16" ht="15.75" thickBot="1" x14ac:dyDescent="0.3">
      <c r="A125" s="21" t="s">
        <v>83</v>
      </c>
      <c r="B125" s="5">
        <v>0</v>
      </c>
      <c r="C125" s="5">
        <v>1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4">
        <v>0</v>
      </c>
      <c r="O125" s="10">
        <f t="shared" si="71"/>
        <v>1</v>
      </c>
      <c r="P125" s="4">
        <v>0</v>
      </c>
    </row>
    <row r="126" spans="1:16" ht="15.75" thickBot="1" x14ac:dyDescent="0.3">
      <c r="A126" s="21" t="s">
        <v>84</v>
      </c>
      <c r="B126" s="5">
        <v>0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4">
        <v>0</v>
      </c>
      <c r="O126" s="10">
        <f t="shared" si="71"/>
        <v>0</v>
      </c>
      <c r="P126" s="4">
        <v>0</v>
      </c>
    </row>
    <row r="127" spans="1:16" ht="25.5" thickBot="1" x14ac:dyDescent="0.3">
      <c r="A127" s="21" t="s">
        <v>85</v>
      </c>
      <c r="B127" s="5">
        <v>0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4">
        <v>0</v>
      </c>
      <c r="O127" s="10">
        <f t="shared" si="71"/>
        <v>0</v>
      </c>
      <c r="P127" s="4">
        <v>0</v>
      </c>
    </row>
    <row r="128" spans="1:16" ht="25.5" thickBot="1" x14ac:dyDescent="0.3">
      <c r="A128" s="21" t="s">
        <v>86</v>
      </c>
      <c r="B128" s="5">
        <v>0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4">
        <v>0</v>
      </c>
      <c r="O128" s="10">
        <f t="shared" si="71"/>
        <v>0</v>
      </c>
      <c r="P128" s="4">
        <v>0</v>
      </c>
    </row>
    <row r="129" spans="1:17" ht="37.5" thickBot="1" x14ac:dyDescent="0.3">
      <c r="A129" s="21" t="s">
        <v>87</v>
      </c>
      <c r="B129" s="5">
        <v>0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4">
        <v>0</v>
      </c>
      <c r="O129" s="10">
        <f t="shared" si="71"/>
        <v>0</v>
      </c>
      <c r="P129" s="4">
        <v>0</v>
      </c>
    </row>
    <row r="130" spans="1:17" ht="25.5" thickBot="1" x14ac:dyDescent="0.3">
      <c r="A130" s="21" t="s">
        <v>88</v>
      </c>
      <c r="B130" s="5">
        <v>0</v>
      </c>
      <c r="C130" s="5">
        <v>0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4">
        <v>0</v>
      </c>
      <c r="O130" s="10">
        <f t="shared" si="71"/>
        <v>0</v>
      </c>
      <c r="P130" s="4">
        <v>0</v>
      </c>
    </row>
    <row r="131" spans="1:17" ht="15.75" thickBot="1" x14ac:dyDescent="0.3">
      <c r="A131" s="22" t="s">
        <v>89</v>
      </c>
      <c r="B131" s="4">
        <v>0</v>
      </c>
      <c r="C131" s="4">
        <v>1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10">
        <f t="shared" si="71"/>
        <v>1</v>
      </c>
      <c r="P131" s="4">
        <v>0</v>
      </c>
    </row>
    <row r="132" spans="1:17" ht="25.5" thickBot="1" x14ac:dyDescent="0.3">
      <c r="A132" s="21" t="s">
        <v>90</v>
      </c>
      <c r="B132" s="5">
        <v>0</v>
      </c>
      <c r="C132" s="5">
        <v>1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4">
        <v>0</v>
      </c>
      <c r="O132" s="10">
        <f t="shared" si="71"/>
        <v>1</v>
      </c>
      <c r="P132" s="4">
        <v>0</v>
      </c>
    </row>
    <row r="133" spans="1:17" ht="37.5" thickBot="1" x14ac:dyDescent="0.3">
      <c r="A133" s="21" t="s">
        <v>91</v>
      </c>
      <c r="B133" s="5">
        <v>0</v>
      </c>
      <c r="C133" s="5">
        <v>0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4">
        <v>0</v>
      </c>
      <c r="O133" s="10">
        <f t="shared" si="71"/>
        <v>0</v>
      </c>
      <c r="P133" s="4">
        <v>0</v>
      </c>
    </row>
    <row r="134" spans="1:17" ht="37.5" thickBot="1" x14ac:dyDescent="0.3">
      <c r="A134" s="21" t="s">
        <v>92</v>
      </c>
      <c r="B134" s="5">
        <v>0</v>
      </c>
      <c r="C134" s="5">
        <v>0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4">
        <v>0</v>
      </c>
      <c r="O134" s="10">
        <f t="shared" si="71"/>
        <v>0</v>
      </c>
      <c r="P134" s="4">
        <v>0</v>
      </c>
    </row>
    <row r="135" spans="1:17" ht="37.5" thickBot="1" x14ac:dyDescent="0.3">
      <c r="A135" s="21" t="s">
        <v>93</v>
      </c>
      <c r="B135" s="5">
        <v>0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4">
        <v>0</v>
      </c>
      <c r="O135" s="10">
        <f t="shared" si="71"/>
        <v>0</v>
      </c>
      <c r="P135" s="4">
        <v>0</v>
      </c>
    </row>
    <row r="136" spans="1:17" ht="15.75" thickBot="1" x14ac:dyDescent="0.3">
      <c r="A136" s="22" t="s">
        <v>94</v>
      </c>
      <c r="B136" s="4">
        <v>0</v>
      </c>
      <c r="C136" s="4">
        <v>1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10">
        <f t="shared" si="71"/>
        <v>1</v>
      </c>
      <c r="P136" s="4">
        <v>0</v>
      </c>
    </row>
    <row r="137" spans="1:17" ht="25.5" thickBot="1" x14ac:dyDescent="0.3">
      <c r="A137" s="21" t="s">
        <v>95</v>
      </c>
      <c r="B137" s="5">
        <v>0</v>
      </c>
      <c r="C137" s="5">
        <v>13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4">
        <v>0</v>
      </c>
      <c r="O137" s="10">
        <f t="shared" si="71"/>
        <v>13</v>
      </c>
      <c r="P137" s="4">
        <v>0</v>
      </c>
    </row>
    <row r="138" spans="1:17" ht="25.5" thickBot="1" x14ac:dyDescent="0.3">
      <c r="A138" s="21" t="s">
        <v>96</v>
      </c>
      <c r="B138" s="5">
        <v>0</v>
      </c>
      <c r="C138" s="5">
        <v>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4">
        <v>0</v>
      </c>
      <c r="O138" s="10">
        <f t="shared" si="71"/>
        <v>0</v>
      </c>
      <c r="P138" s="4">
        <v>0</v>
      </c>
    </row>
    <row r="139" spans="1:17" ht="25.5" thickBot="1" x14ac:dyDescent="0.3">
      <c r="A139" s="21" t="s">
        <v>97</v>
      </c>
      <c r="B139" s="5">
        <v>0</v>
      </c>
      <c r="C139" s="5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4">
        <v>0</v>
      </c>
      <c r="O139" s="10">
        <f t="shared" si="71"/>
        <v>0</v>
      </c>
      <c r="P139" s="4">
        <v>0</v>
      </c>
    </row>
    <row r="140" spans="1:17" ht="15.75" thickBot="1" x14ac:dyDescent="0.3">
      <c r="A140" s="22" t="s">
        <v>98</v>
      </c>
      <c r="B140" s="4">
        <v>0</v>
      </c>
      <c r="C140" s="4">
        <v>13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10">
        <f t="shared" si="71"/>
        <v>13</v>
      </c>
      <c r="P140" s="4">
        <v>0</v>
      </c>
    </row>
    <row r="141" spans="1:17" ht="25.5" thickBot="1" x14ac:dyDescent="0.3">
      <c r="A141" s="21" t="s">
        <v>99</v>
      </c>
      <c r="B141" s="5">
        <v>0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4">
        <v>0</v>
      </c>
      <c r="O141" s="10">
        <f t="shared" si="71"/>
        <v>0</v>
      </c>
      <c r="P141" s="4">
        <v>0</v>
      </c>
    </row>
    <row r="142" spans="1:17" ht="15.75" thickBot="1" x14ac:dyDescent="0.3">
      <c r="A142" s="21" t="s">
        <v>100</v>
      </c>
      <c r="B142" s="5">
        <v>0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4">
        <v>0</v>
      </c>
      <c r="O142" s="10">
        <f t="shared" si="71"/>
        <v>0</v>
      </c>
      <c r="P142" s="4">
        <v>0</v>
      </c>
      <c r="Q142" s="23"/>
    </row>
    <row r="143" spans="1:17" ht="25.5" thickBot="1" x14ac:dyDescent="0.3">
      <c r="A143" s="21" t="s">
        <v>101</v>
      </c>
      <c r="B143" s="5">
        <v>0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4">
        <v>0</v>
      </c>
      <c r="O143" s="10">
        <f t="shared" si="71"/>
        <v>0</v>
      </c>
      <c r="P143" s="4">
        <v>0</v>
      </c>
    </row>
    <row r="144" spans="1:17" ht="25.5" thickBot="1" x14ac:dyDescent="0.3">
      <c r="A144" s="21" t="s">
        <v>102</v>
      </c>
      <c r="B144" s="5">
        <v>0</v>
      </c>
      <c r="C144" s="5">
        <v>6</v>
      </c>
      <c r="D144" s="5">
        <v>0</v>
      </c>
      <c r="E144" s="5">
        <v>6</v>
      </c>
      <c r="F144" s="5">
        <v>0</v>
      </c>
      <c r="G144" s="5">
        <v>6</v>
      </c>
      <c r="H144" s="5">
        <v>0</v>
      </c>
      <c r="I144" s="5">
        <v>6</v>
      </c>
      <c r="J144" s="5">
        <v>0</v>
      </c>
      <c r="K144" s="5">
        <v>6</v>
      </c>
      <c r="L144" s="5">
        <v>0</v>
      </c>
      <c r="M144" s="5">
        <v>6</v>
      </c>
      <c r="N144" s="4">
        <v>0</v>
      </c>
      <c r="O144" s="10">
        <f t="shared" si="71"/>
        <v>6</v>
      </c>
      <c r="P144" s="4">
        <v>0</v>
      </c>
    </row>
    <row r="145" spans="1:16" ht="25.5" thickBot="1" x14ac:dyDescent="0.3">
      <c r="A145" s="21" t="s">
        <v>103</v>
      </c>
      <c r="B145" s="5">
        <v>0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4">
        <v>0</v>
      </c>
      <c r="O145" s="10">
        <f t="shared" si="71"/>
        <v>0</v>
      </c>
      <c r="P145" s="4">
        <v>0</v>
      </c>
    </row>
    <row r="146" spans="1:16" ht="25.5" thickBot="1" x14ac:dyDescent="0.3">
      <c r="A146" s="21" t="s">
        <v>104</v>
      </c>
      <c r="B146" s="5">
        <v>0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4">
        <v>0</v>
      </c>
      <c r="O146" s="10">
        <f t="shared" si="71"/>
        <v>0</v>
      </c>
      <c r="P146" s="4">
        <v>0</v>
      </c>
    </row>
    <row r="147" spans="1:16" ht="25.5" thickBot="1" x14ac:dyDescent="0.3">
      <c r="A147" s="21" t="s">
        <v>105</v>
      </c>
      <c r="B147" s="5">
        <v>0</v>
      </c>
      <c r="C147" s="5">
        <v>0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4">
        <v>0</v>
      </c>
      <c r="O147" s="10">
        <f t="shared" si="71"/>
        <v>0</v>
      </c>
      <c r="P147" s="4">
        <v>0</v>
      </c>
    </row>
    <row r="148" spans="1:16" ht="15.75" thickBot="1" x14ac:dyDescent="0.3">
      <c r="A148" s="22" t="s">
        <v>106</v>
      </c>
      <c r="B148" s="4">
        <v>0</v>
      </c>
      <c r="C148" s="4">
        <v>6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10">
        <f t="shared" si="71"/>
        <v>6</v>
      </c>
      <c r="P148" s="4">
        <v>0</v>
      </c>
    </row>
    <row r="149" spans="1:16" ht="15.75" thickBot="1" x14ac:dyDescent="0.3">
      <c r="A149" s="15" t="s">
        <v>2</v>
      </c>
      <c r="B149" s="5">
        <v>0</v>
      </c>
      <c r="C149" s="5">
        <v>22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4">
        <v>0</v>
      </c>
      <c r="O149" s="10">
        <f t="shared" si="71"/>
        <v>22</v>
      </c>
      <c r="P149" s="4">
        <v>0</v>
      </c>
    </row>
    <row r="150" spans="1:16" x14ac:dyDescent="0.25">
      <c r="A150" s="16"/>
    </row>
    <row r="152" spans="1:16" x14ac:dyDescent="0.25">
      <c r="A152" s="18" t="s">
        <v>18</v>
      </c>
    </row>
  </sheetData>
  <mergeCells count="84">
    <mergeCell ref="L106:M106"/>
    <mergeCell ref="L113:M113"/>
    <mergeCell ref="L20:M20"/>
    <mergeCell ref="L31:M31"/>
    <mergeCell ref="L37:M37"/>
    <mergeCell ref="L43:M43"/>
    <mergeCell ref="L50:M50"/>
    <mergeCell ref="J113:K113"/>
    <mergeCell ref="J37:K37"/>
    <mergeCell ref="J43:K43"/>
    <mergeCell ref="J50:K50"/>
    <mergeCell ref="J92:K92"/>
    <mergeCell ref="J106:K106"/>
    <mergeCell ref="D37:E37"/>
    <mergeCell ref="D43:E43"/>
    <mergeCell ref="D50:E50"/>
    <mergeCell ref="D92:E92"/>
    <mergeCell ref="D113:E113"/>
    <mergeCell ref="A105:P105"/>
    <mergeCell ref="A106:A107"/>
    <mergeCell ref="B106:C106"/>
    <mergeCell ref="D106:E106"/>
    <mergeCell ref="N106:P106"/>
    <mergeCell ref="A37:A38"/>
    <mergeCell ref="B37:C37"/>
    <mergeCell ref="N37:P37"/>
    <mergeCell ref="A42:P42"/>
    <mergeCell ref="N113:P113"/>
    <mergeCell ref="A112:P112"/>
    <mergeCell ref="A30:P30"/>
    <mergeCell ref="A31:A32"/>
    <mergeCell ref="B31:C31"/>
    <mergeCell ref="D8:E8"/>
    <mergeCell ref="D20:E20"/>
    <mergeCell ref="D31:E31"/>
    <mergeCell ref="N20:P20"/>
    <mergeCell ref="A19:P19"/>
    <mergeCell ref="A20:A21"/>
    <mergeCell ref="B20:C20"/>
    <mergeCell ref="N31:P31"/>
    <mergeCell ref="J8:K8"/>
    <mergeCell ref="J20:K20"/>
    <mergeCell ref="J31:K31"/>
    <mergeCell ref="H20:I20"/>
    <mergeCell ref="H31:I31"/>
    <mergeCell ref="A4:P4"/>
    <mergeCell ref="A5:P5"/>
    <mergeCell ref="A6:C6"/>
    <mergeCell ref="A8:A9"/>
    <mergeCell ref="B8:C8"/>
    <mergeCell ref="N8:P8"/>
    <mergeCell ref="H8:I8"/>
    <mergeCell ref="L8:M8"/>
    <mergeCell ref="B92:C92"/>
    <mergeCell ref="N50:P50"/>
    <mergeCell ref="N43:P43"/>
    <mergeCell ref="A49:P49"/>
    <mergeCell ref="A50:A51"/>
    <mergeCell ref="B50:C50"/>
    <mergeCell ref="A43:A44"/>
    <mergeCell ref="B43:C43"/>
    <mergeCell ref="L92:M92"/>
    <mergeCell ref="A113:A114"/>
    <mergeCell ref="B113:C113"/>
    <mergeCell ref="N92:P92"/>
    <mergeCell ref="A104:P104"/>
    <mergeCell ref="F8:G8"/>
    <mergeCell ref="F20:G20"/>
    <mergeCell ref="F31:G31"/>
    <mergeCell ref="F37:G37"/>
    <mergeCell ref="F43:G43"/>
    <mergeCell ref="F50:G50"/>
    <mergeCell ref="F92:G92"/>
    <mergeCell ref="F106:G106"/>
    <mergeCell ref="F113:G113"/>
    <mergeCell ref="A36:P36"/>
    <mergeCell ref="A91:P91"/>
    <mergeCell ref="A92:A93"/>
    <mergeCell ref="H113:I113"/>
    <mergeCell ref="H37:I37"/>
    <mergeCell ref="H43:I43"/>
    <mergeCell ref="H50:I50"/>
    <mergeCell ref="H92:I92"/>
    <mergeCell ref="H106:I106"/>
  </mergeCells>
  <pageMargins left="0.39370078740157483" right="0.39370078740157483" top="0.19685039370078741" bottom="0.11811023622047245" header="0" footer="0"/>
  <pageSetup paperSize="9" scale="3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Atividades e Resultados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Solange Moreira Lima</dc:creator>
  <cp:lastModifiedBy>Miriam Junko Kimoto Watanabe</cp:lastModifiedBy>
  <cp:lastPrinted>2026-06-11T11:45:37Z</cp:lastPrinted>
  <dcterms:created xsi:type="dcterms:W3CDTF">2020-12-14T19:05:34Z</dcterms:created>
  <dcterms:modified xsi:type="dcterms:W3CDTF">2026-07-10T15:06:43Z</dcterms:modified>
</cp:coreProperties>
</file>