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AMEs\5-AME_MC\Sites\Conteudo Acesso a informaçao 2026\1. Atividades e Resultados - Planilha de Produção\"/>
    </mc:Choice>
  </mc:AlternateContent>
  <xr:revisionPtr revIDLastSave="0" documentId="13_ncr:1_{30C37A35-B020-4954-9B9B-56E2746EAB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ividades e Resultados 202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102" i="7" l="1"/>
  <c r="U89" i="7"/>
  <c r="U88" i="7"/>
  <c r="T89" i="7"/>
  <c r="T88" i="7"/>
  <c r="U74" i="7"/>
  <c r="U57" i="7"/>
  <c r="U79" i="7"/>
  <c r="U78" i="7"/>
  <c r="U77" i="7"/>
  <c r="U70" i="7"/>
  <c r="U71" i="7" s="1"/>
  <c r="U55" i="7"/>
  <c r="U54" i="7"/>
  <c r="U51" i="7"/>
  <c r="U50" i="7"/>
  <c r="T79" i="7"/>
  <c r="T78" i="7"/>
  <c r="T77" i="7"/>
  <c r="T74" i="7"/>
  <c r="T70" i="7"/>
  <c r="T57" i="7"/>
  <c r="T55" i="7"/>
  <c r="T54" i="7"/>
  <c r="T51" i="7"/>
  <c r="T50" i="7"/>
  <c r="U36" i="7"/>
  <c r="T36" i="7"/>
  <c r="U31" i="7"/>
  <c r="T31" i="7"/>
  <c r="U25" i="7"/>
  <c r="U24" i="7"/>
  <c r="U22" i="7"/>
  <c r="U21" i="7"/>
  <c r="T22" i="7"/>
  <c r="T21" i="7"/>
  <c r="T15" i="7"/>
  <c r="T12" i="7"/>
  <c r="U11" i="7"/>
  <c r="U12" i="7"/>
  <c r="U10" i="7"/>
  <c r="T11" i="7"/>
  <c r="T10" i="7"/>
  <c r="Q82" i="7"/>
  <c r="P82" i="7"/>
  <c r="Q71" i="7"/>
  <c r="P71" i="7"/>
  <c r="Q58" i="7"/>
  <c r="P58" i="7"/>
  <c r="Q53" i="7"/>
  <c r="P53" i="7"/>
  <c r="Q37" i="7"/>
  <c r="P37" i="7"/>
  <c r="Q32" i="7"/>
  <c r="P32" i="7"/>
  <c r="Q26" i="7"/>
  <c r="P26" i="7"/>
  <c r="Q23" i="7"/>
  <c r="Q27" i="7" s="1"/>
  <c r="P23" i="7"/>
  <c r="P27" i="7" s="1"/>
  <c r="Q17" i="7"/>
  <c r="Q16" i="7"/>
  <c r="P16" i="7"/>
  <c r="Q13" i="7"/>
  <c r="P13" i="7"/>
  <c r="P17" i="7" s="1"/>
  <c r="O82" i="7"/>
  <c r="N82" i="7"/>
  <c r="O71" i="7"/>
  <c r="N71" i="7"/>
  <c r="O58" i="7"/>
  <c r="N58" i="7"/>
  <c r="O53" i="7"/>
  <c r="N53" i="7"/>
  <c r="O37" i="7"/>
  <c r="N37" i="7"/>
  <c r="O32" i="7"/>
  <c r="N32" i="7"/>
  <c r="O26" i="7"/>
  <c r="N26" i="7"/>
  <c r="O23" i="7"/>
  <c r="O27" i="7" s="1"/>
  <c r="N23" i="7"/>
  <c r="N27" i="7" s="1"/>
  <c r="O17" i="7"/>
  <c r="O16" i="7"/>
  <c r="N16" i="7"/>
  <c r="O13" i="7"/>
  <c r="N13" i="7"/>
  <c r="N17" i="7" s="1"/>
  <c r="U76" i="7"/>
  <c r="T76" i="7"/>
  <c r="U75" i="7"/>
  <c r="T75" i="7"/>
  <c r="T25" i="7"/>
  <c r="T24" i="7"/>
  <c r="S82" i="7"/>
  <c r="R82" i="7"/>
  <c r="S71" i="7"/>
  <c r="R71" i="7"/>
  <c r="S58" i="7"/>
  <c r="R58" i="7"/>
  <c r="S53" i="7"/>
  <c r="R53" i="7"/>
  <c r="S37" i="7"/>
  <c r="R37" i="7"/>
  <c r="S32" i="7"/>
  <c r="R32" i="7"/>
  <c r="S26" i="7"/>
  <c r="R26" i="7"/>
  <c r="S23" i="7"/>
  <c r="R23" i="7"/>
  <c r="R27" i="7" s="1"/>
  <c r="S17" i="7"/>
  <c r="S16" i="7"/>
  <c r="R16" i="7"/>
  <c r="S13" i="7"/>
  <c r="R13" i="7"/>
  <c r="M82" i="7"/>
  <c r="L82" i="7"/>
  <c r="M71" i="7"/>
  <c r="L71" i="7"/>
  <c r="M58" i="7"/>
  <c r="L58" i="7"/>
  <c r="M53" i="7"/>
  <c r="L53" i="7"/>
  <c r="M37" i="7"/>
  <c r="L37" i="7"/>
  <c r="M32" i="7"/>
  <c r="L32" i="7"/>
  <c r="M26" i="7"/>
  <c r="L26" i="7"/>
  <c r="M23" i="7"/>
  <c r="L23" i="7"/>
  <c r="M17" i="7"/>
  <c r="M16" i="7"/>
  <c r="L16" i="7"/>
  <c r="M13" i="7"/>
  <c r="L13" i="7"/>
  <c r="L17" i="7" s="1"/>
  <c r="R17" i="7" l="1"/>
  <c r="R84" i="7"/>
  <c r="Q84" i="7"/>
  <c r="N84" i="7"/>
  <c r="P84" i="7"/>
  <c r="O84" i="7"/>
  <c r="L84" i="7"/>
  <c r="V12" i="7"/>
  <c r="S84" i="7"/>
  <c r="S27" i="7"/>
  <c r="L27" i="7"/>
  <c r="M84" i="7"/>
  <c r="M27" i="7"/>
  <c r="U56" i="7"/>
  <c r="T56" i="7"/>
  <c r="T58" i="7" s="1"/>
  <c r="I82" i="7"/>
  <c r="H82" i="7"/>
  <c r="I71" i="7"/>
  <c r="H71" i="7"/>
  <c r="I58" i="7"/>
  <c r="H58" i="7"/>
  <c r="I53" i="7"/>
  <c r="H53" i="7"/>
  <c r="I37" i="7"/>
  <c r="H37" i="7"/>
  <c r="I32" i="7"/>
  <c r="H32" i="7"/>
  <c r="I26" i="7"/>
  <c r="H26" i="7"/>
  <c r="I23" i="7"/>
  <c r="I27" i="7" s="1"/>
  <c r="H23" i="7"/>
  <c r="I17" i="7"/>
  <c r="I16" i="7"/>
  <c r="H16" i="7"/>
  <c r="I13" i="7"/>
  <c r="H13" i="7"/>
  <c r="U15" i="7"/>
  <c r="V15" i="7" s="1"/>
  <c r="K82" i="7"/>
  <c r="J82" i="7"/>
  <c r="K71" i="7"/>
  <c r="J71" i="7"/>
  <c r="K58" i="7"/>
  <c r="J58" i="7"/>
  <c r="K53" i="7"/>
  <c r="J53" i="7"/>
  <c r="K37" i="7"/>
  <c r="J37" i="7"/>
  <c r="K32" i="7"/>
  <c r="J32" i="7"/>
  <c r="K26" i="7"/>
  <c r="J26" i="7"/>
  <c r="K23" i="7"/>
  <c r="J23" i="7"/>
  <c r="K17" i="7"/>
  <c r="K16" i="7"/>
  <c r="J16" i="7"/>
  <c r="K13" i="7"/>
  <c r="J13" i="7"/>
  <c r="U52" i="7"/>
  <c r="T52" i="7"/>
  <c r="U26" i="7"/>
  <c r="G26" i="7"/>
  <c r="E26" i="7"/>
  <c r="C26" i="7"/>
  <c r="G82" i="7"/>
  <c r="F82" i="7"/>
  <c r="G71" i="7"/>
  <c r="F71" i="7"/>
  <c r="G58" i="7"/>
  <c r="F58" i="7"/>
  <c r="G53" i="7"/>
  <c r="F53" i="7"/>
  <c r="G37" i="7"/>
  <c r="F37" i="7"/>
  <c r="G32" i="7"/>
  <c r="F32" i="7"/>
  <c r="F26" i="7"/>
  <c r="G23" i="7"/>
  <c r="F23" i="7"/>
  <c r="G17" i="7"/>
  <c r="G16" i="7"/>
  <c r="F16" i="7"/>
  <c r="G13" i="7"/>
  <c r="F13" i="7"/>
  <c r="E23" i="7"/>
  <c r="C23" i="7"/>
  <c r="E82" i="7"/>
  <c r="D82" i="7"/>
  <c r="E71" i="7"/>
  <c r="D71" i="7"/>
  <c r="E58" i="7"/>
  <c r="D58" i="7"/>
  <c r="E53" i="7"/>
  <c r="D53" i="7"/>
  <c r="E37" i="7"/>
  <c r="D37" i="7"/>
  <c r="E32" i="7"/>
  <c r="D32" i="7"/>
  <c r="D26" i="7"/>
  <c r="D23" i="7"/>
  <c r="E17" i="7"/>
  <c r="E16" i="7"/>
  <c r="D16" i="7"/>
  <c r="E13" i="7"/>
  <c r="D13" i="7"/>
  <c r="I84" i="7" l="1"/>
  <c r="F27" i="7"/>
  <c r="J27" i="7"/>
  <c r="H27" i="7"/>
  <c r="H84" i="7"/>
  <c r="F17" i="7"/>
  <c r="H17" i="7"/>
  <c r="J84" i="7"/>
  <c r="F84" i="7"/>
  <c r="T53" i="7"/>
  <c r="U13" i="7"/>
  <c r="U53" i="7"/>
  <c r="K27" i="7"/>
  <c r="J17" i="7"/>
  <c r="K84" i="7"/>
  <c r="G27" i="7"/>
  <c r="E27" i="7"/>
  <c r="D27" i="7"/>
  <c r="G84" i="7"/>
  <c r="U23" i="7"/>
  <c r="U27" i="7" s="1"/>
  <c r="D17" i="7"/>
  <c r="D84" i="7"/>
  <c r="E84" i="7"/>
  <c r="U108" i="7"/>
  <c r="U109" i="7"/>
  <c r="U110" i="7"/>
  <c r="U111" i="7"/>
  <c r="U112" i="7"/>
  <c r="U113" i="7"/>
  <c r="U114" i="7"/>
  <c r="U115" i="7"/>
  <c r="U116" i="7"/>
  <c r="U117" i="7"/>
  <c r="U118" i="7"/>
  <c r="U119" i="7"/>
  <c r="U120" i="7"/>
  <c r="U121" i="7"/>
  <c r="U122" i="7"/>
  <c r="U123" i="7"/>
  <c r="U124" i="7"/>
  <c r="U125" i="7"/>
  <c r="U126" i="7"/>
  <c r="U127" i="7"/>
  <c r="U128" i="7"/>
  <c r="U129" i="7"/>
  <c r="U130" i="7"/>
  <c r="U131" i="7"/>
  <c r="U132" i="7"/>
  <c r="U133" i="7"/>
  <c r="U134" i="7"/>
  <c r="U135" i="7"/>
  <c r="U136" i="7"/>
  <c r="U137" i="7"/>
  <c r="U138" i="7"/>
  <c r="U139" i="7"/>
  <c r="U140" i="7"/>
  <c r="U141" i="7"/>
  <c r="U107" i="7"/>
  <c r="U82" i="7"/>
  <c r="U58" i="7"/>
  <c r="V10" i="7"/>
  <c r="T23" i="7"/>
  <c r="T26" i="7"/>
  <c r="C27" i="7"/>
  <c r="B26" i="7"/>
  <c r="B23" i="7"/>
  <c r="C16" i="7"/>
  <c r="T16" i="7"/>
  <c r="U16" i="7"/>
  <c r="C13" i="7"/>
  <c r="B16" i="7"/>
  <c r="B13" i="7"/>
  <c r="B17" i="7" s="1"/>
  <c r="C82" i="7"/>
  <c r="C58" i="7"/>
  <c r="V79" i="7"/>
  <c r="V16" i="7" l="1"/>
  <c r="B27" i="7"/>
  <c r="U17" i="7"/>
  <c r="V23" i="7"/>
  <c r="T13" i="7"/>
  <c r="V77" i="7"/>
  <c r="V50" i="7"/>
  <c r="V11" i="7"/>
  <c r="V78" i="7"/>
  <c r="T82" i="7"/>
  <c r="T71" i="7"/>
  <c r="U37" i="7"/>
  <c r="T37" i="7"/>
  <c r="T32" i="7"/>
  <c r="V22" i="7"/>
  <c r="V89" i="7"/>
  <c r="V52" i="7"/>
  <c r="V59" i="7"/>
  <c r="V60" i="7"/>
  <c r="V61" i="7"/>
  <c r="V62" i="7"/>
  <c r="V63" i="7"/>
  <c r="V64" i="7"/>
  <c r="V65" i="7"/>
  <c r="V66" i="7"/>
  <c r="V67" i="7"/>
  <c r="V68" i="7"/>
  <c r="V69" i="7"/>
  <c r="V72" i="7"/>
  <c r="V73" i="7"/>
  <c r="V75" i="7"/>
  <c r="V76" i="7"/>
  <c r="V80" i="7"/>
  <c r="V81" i="7"/>
  <c r="V55" i="7"/>
  <c r="V51" i="7"/>
  <c r="B82" i="7"/>
  <c r="C71" i="7"/>
  <c r="B71" i="7"/>
  <c r="B58" i="7"/>
  <c r="C53" i="7"/>
  <c r="B53" i="7"/>
  <c r="C37" i="7"/>
  <c r="B37" i="7"/>
  <c r="C32" i="7"/>
  <c r="B32" i="7"/>
  <c r="C17" i="7"/>
  <c r="V13" i="7" l="1"/>
  <c r="T17" i="7"/>
  <c r="V17" i="7" s="1"/>
  <c r="U84" i="7"/>
  <c r="T84" i="7"/>
  <c r="C84" i="7"/>
  <c r="V53" i="7"/>
  <c r="V71" i="7"/>
  <c r="V74" i="7"/>
  <c r="V57" i="7"/>
  <c r="V31" i="7"/>
  <c r="V70" i="7"/>
  <c r="T27" i="7"/>
  <c r="V27" i="7" s="1"/>
  <c r="V21" i="7"/>
  <c r="U32" i="7"/>
  <c r="V32" i="7" s="1"/>
  <c r="V37" i="7"/>
  <c r="V36" i="7"/>
  <c r="V58" i="7"/>
  <c r="V54" i="7"/>
  <c r="V88" i="7"/>
  <c r="B84" i="7"/>
  <c r="V82" i="7" l="1"/>
  <c r="V84" i="7"/>
</calcChain>
</file>

<file path=xl/sharedStrings.xml><?xml version="1.0" encoding="utf-8"?>
<sst xmlns="http://schemas.openxmlformats.org/spreadsheetml/2006/main" count="397" uniqueCount="116">
  <si>
    <t> 271 - Consultas Médicas </t>
  </si>
  <si>
    <t>Janeiro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</si>
  <si>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</si>
  <si>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</si>
  <si>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</si>
  <si>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</si>
  <si>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</si>
  <si>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</si>
  <si>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</si>
  <si>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 272 - Consultas Não Médicas/Procedimentos Terapêuticos Não Médicos </t>
  </si>
  <si>
    <t>Consultas Não Médicas</t>
  </si>
  <si>
    <t>Procedimentos Terapêuticos (sessões)</t>
  </si>
  <si>
    <t> 571 - Cirurgia Ambulatorial Maior (CMA) </t>
  </si>
  <si>
    <t>Cirurgias ambulatoriais CMA</t>
  </si>
  <si>
    <t> 572 - Cirurgia Ambulatorial Menor (cma) </t>
  </si>
  <si>
    <t>Cirurgias ambulatoriais cma</t>
  </si>
  <si>
    <t>Métodos Diagnósticos em Especialidades</t>
  </si>
  <si>
    <t> 189 - Tratamentos Clínicos </t>
  </si>
  <si>
    <t>Fonte: http://www.gestao.saude.sp.gov.br</t>
  </si>
  <si>
    <t>Tratamento em Oncologia - Quimioterapia (QT)</t>
  </si>
  <si>
    <t>Tratamento em Oncologia - Hormonioterapia (HT)</t>
  </si>
  <si>
    <t>Mamografia</t>
  </si>
  <si>
    <t>Densitometria</t>
  </si>
  <si>
    <t>Radiologia</t>
  </si>
  <si>
    <t>Ultra-Sonografia</t>
  </si>
  <si>
    <t>Ecocardiografia</t>
  </si>
  <si>
    <t>Ultrassonografia com Doppler</t>
  </si>
  <si>
    <t>Ultrassonografia Obstétrica</t>
  </si>
  <si>
    <t>Outras Ultrassonografias</t>
  </si>
  <si>
    <t>Diagnóstico em Oftalmologia</t>
  </si>
  <si>
    <t>Diagnóstico em Otorrinolaringologia/Fonoaudiologia</t>
  </si>
  <si>
    <t>Diagnóstico em Pneumologia</t>
  </si>
  <si>
    <t>Ambulatório Médico de Especialidades de Mogi das Cruzes - AME Mogi das Cruzes</t>
  </si>
  <si>
    <t> 274 - Atendimento Odontológico </t>
  </si>
  <si>
    <t>Primeiras Consultas - Rede</t>
  </si>
  <si>
    <t> 680 - SADT Externo </t>
  </si>
  <si>
    <t>Diagnóstico Laboratório Clínico</t>
  </si>
  <si>
    <t>Anatomia Patológica e Citopatologia</t>
  </si>
  <si>
    <t>Radiografia</t>
  </si>
  <si>
    <t>Outros exames em Radiologia</t>
  </si>
  <si>
    <t>Tomografia Computadorizada</t>
  </si>
  <si>
    <t>Ressonância Magnética</t>
  </si>
  <si>
    <t>Ressonância Magnética com Sedação</t>
  </si>
  <si>
    <t>Cintilografia</t>
  </si>
  <si>
    <t>Outros exames em Medicina Nuclear</t>
  </si>
  <si>
    <t>Medicina Nuclear in Vivo</t>
  </si>
  <si>
    <t>Endoscopia Digestiva Alta</t>
  </si>
  <si>
    <t>Colonoscopia</t>
  </si>
  <si>
    <t>CPRE</t>
  </si>
  <si>
    <t>Broncoscopia</t>
  </si>
  <si>
    <t>Outras Endoscopias</t>
  </si>
  <si>
    <t>Endoscopia</t>
  </si>
  <si>
    <t>Radiologia Intervencionista</t>
  </si>
  <si>
    <t>Cateterismo Cardíaco</t>
  </si>
  <si>
    <t>Diagnóstico em Cardiologia (Exceto Cateterismo Cardíaco)</t>
  </si>
  <si>
    <t>Diagnóstico em Ginecologia-Obstetrícia</t>
  </si>
  <si>
    <t>Diagnóstico em Neurologia</t>
  </si>
  <si>
    <t>Diagnóstico em Urologia</t>
  </si>
  <si>
    <t>Outros exames em Mét. Diagn. Especialidades</t>
  </si>
  <si>
    <t>Procedimentos Especiais Hemoterapia</t>
  </si>
  <si>
    <t>Tratamento em Oncologia - Fornecimento QT para Clínica Adicional</t>
  </si>
  <si>
    <t>Tratamento em Oncologia - Fornecimento HT para Clínica Adicional</t>
  </si>
  <si>
    <t>Tratamento em Oncologia - Radioterapia</t>
  </si>
  <si>
    <t>Tratamento em Nefrologia - Diálise Peritoneal (pacientes)</t>
  </si>
  <si>
    <t>Tratamento em Nefrologia - Sessão Diálise</t>
  </si>
  <si>
    <t>Terapias Especializadas - Litotripsia</t>
  </si>
  <si>
    <t>Fototerapia - Sessões</t>
  </si>
  <si>
    <t> 504 - PET CT </t>
  </si>
  <si>
    <t>Subtotal (1)</t>
  </si>
  <si>
    <t>Interconsultas - Tele</t>
  </si>
  <si>
    <t>Consultas Subseqüentes - Tele</t>
  </si>
  <si>
    <t>Subtotal (2)</t>
  </si>
  <si>
    <t> 767 - OCI - Oferta de Cuidados Integrados </t>
  </si>
  <si>
    <t>0901010014 OCI Avaliação Diagnóstica Inicial De Câncer De Mama</t>
  </si>
  <si>
    <t>0901010090 OCI Progressão Da Avaliação Diagnóstica De Câncer De Mama I</t>
  </si>
  <si>
    <t>0901010103 OCI Progressão Da Avaliação Diagnóstica De Câncer De Mama Ii</t>
  </si>
  <si>
    <t>0901010049 OCI Progressão Da Avaliação Diagnóstica De Câncer De Próstata</t>
  </si>
  <si>
    <t>0901010057 OCI Avaliação Diagnóstica Inicial De Câncer De Colo De Útero</t>
  </si>
  <si>
    <t>0901010111 OCI Avaliação Diagnóstica E Terapêutica De Cancer De Colo Do Útero I</t>
  </si>
  <si>
    <t>0901010120 OCI Avaliação Diagnóstica E Terapêutica De Cancer De Colo Do Útero Ii</t>
  </si>
  <si>
    <t>0901010073 OCI Avaliação Diagnóstica De Câncer Gastrico</t>
  </si>
  <si>
    <t>0901010081 OCI Avaliação Diagnóstica De Câncer Colorretal</t>
  </si>
  <si>
    <t>Sub Total - OCI Oncologia</t>
  </si>
  <si>
    <t>0902010018 OCI Avaliação De Risco Cirurgico</t>
  </si>
  <si>
    <t>0902010026 OCI Avaliação Cardiológica</t>
  </si>
  <si>
    <t>0902010034 OCI Avaliação Diagnóstica Inicial - Sindrome Coronariana Crônica</t>
  </si>
  <si>
    <t>0902010042 OCI Progressão Da Avaliação Diagnóstica I - Sindrome Coronariana Crônica</t>
  </si>
  <si>
    <t>0902010050 OCI Progressão Da Avaliação Diagnóstica Ii - Sindrome Coronariana Crônica</t>
  </si>
  <si>
    <t>0902010069 OCI Avaliação Diagnóstica - Insuficiencia Cardíaca</t>
  </si>
  <si>
    <t>Sub Total - OCI Cardiologia</t>
  </si>
  <si>
    <t>0903010011 OCI Avaliação Diagnóstica Em Ortopedia Com Recursos De Radiologia</t>
  </si>
  <si>
    <t>0903010020 OCI Avaliação Diagnóstica Em Ortopedia Com Recursos De Radiologia E Ultrassonografia</t>
  </si>
  <si>
    <t>0903010038 OCI Avaliação Diagnóstica Em Ortopedia Com Recursos De Radiologia E Tomografia Computadorizada</t>
  </si>
  <si>
    <t>0903010046 OCI Avaliação Diagnóstica Em Ortopedia Com Recursos De Radiologia E Ressonância Magnética</t>
  </si>
  <si>
    <t>Sub Total - OCI Ortopedia</t>
  </si>
  <si>
    <t>0904010015 OCI Avaliação Inicial Diagnóstica De Deficit Auditivo</t>
  </si>
  <si>
    <t>0904010023 OCI Progressão Da Avaliação Diagnóstica De Déficitauditivo</t>
  </si>
  <si>
    <t>0904010031 OCI Avaliação Diagnóstica De Nasorafinge E Deorofaringe</t>
  </si>
  <si>
    <t>Sub Total - OCI Otorrinolaringologia</t>
  </si>
  <si>
    <t>0905010019 OCI Avaliação Inicial Em Oftalmologia - 0 A 8 Anos</t>
  </si>
  <si>
    <t>0905010027 OCI Avaliação Estrabismo</t>
  </si>
  <si>
    <t>0905010035 OCI Avaliação Inicial Em Oftalmologia - A Partir De 9 Anos</t>
  </si>
  <si>
    <t>0905010043 OCI Avaliação Retinopatia Diabética</t>
  </si>
  <si>
    <t>0905010051 OCI Avaliação Inicial Para Oncologia Oftalmologica</t>
  </si>
  <si>
    <t>0905010060 OCI Avaliação Inicial Para Neuro Oftalmologica</t>
  </si>
  <si>
    <t>0905010078 OCI Exames Oftalmológicos Sob Sedação</t>
  </si>
  <si>
    <t>Sub Total - OCI Oftalmologia</t>
  </si>
  <si>
    <t>Fevereiro</t>
  </si>
  <si>
    <t> 607 - Consultas Não Médicas/Procedimentos Terapêuticos Não Médicos por Telemedicina (acompanhamento) </t>
  </si>
  <si>
    <t>Março</t>
  </si>
  <si>
    <t>Abril</t>
  </si>
  <si>
    <t>Maio</t>
  </si>
  <si>
    <t>Junho</t>
  </si>
  <si>
    <t>Julho</t>
  </si>
  <si>
    <t>Agosto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</si>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</sst>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696969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rgb="FF696969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b/>
      <sz val="8"/>
      <color rgb="FF696969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21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10" fontId="21" fillId="0" borderId="11" xfId="42" applyNumberFormat="1" applyFont="1" applyBorder="1" applyAlignment="1">
      <alignment horizontal="center" wrapText="1"/>
    </xf>
    <xf numFmtId="3" fontId="18" fillId="0" borderId="11" xfId="0" applyNumberFormat="1" applyFont="1" applyBorder="1" applyAlignment="1">
      <alignment horizontal="center" wrapText="1"/>
    </xf>
    <xf numFmtId="3" fontId="21" fillId="0" borderId="11" xfId="0" applyNumberFormat="1" applyFont="1" applyBorder="1" applyAlignment="1">
      <alignment horizontal="center" wrapText="1"/>
    </xf>
    <xf numFmtId="10" fontId="18" fillId="0" borderId="11" xfId="42" applyNumberFormat="1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3" fontId="16" fillId="0" borderId="11" xfId="0" applyNumberFormat="1" applyFont="1" applyBorder="1" applyAlignment="1">
      <alignment horizontal="center" wrapText="1"/>
    </xf>
    <xf numFmtId="0" fontId="22" fillId="0" borderId="0" xfId="0" applyFont="1"/>
    <xf numFmtId="0" fontId="23" fillId="0" borderId="0" xfId="0" applyFont="1"/>
    <xf numFmtId="0" fontId="24" fillId="0" borderId="10" xfId="0" applyFont="1" applyBorder="1"/>
    <xf numFmtId="0" fontId="23" fillId="0" borderId="11" xfId="0" applyFont="1" applyBorder="1" applyAlignment="1">
      <alignment wrapText="1"/>
    </xf>
    <xf numFmtId="0" fontId="23" fillId="0" borderId="0" xfId="0" applyFont="1" applyAlignment="1">
      <alignment wrapText="1"/>
    </xf>
    <xf numFmtId="0" fontId="25" fillId="0" borderId="11" xfId="0" applyFont="1" applyBorder="1" applyAlignment="1">
      <alignment wrapText="1"/>
    </xf>
    <xf numFmtId="0" fontId="25" fillId="0" borderId="0" xfId="0" applyFont="1"/>
    <xf numFmtId="0" fontId="16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2" fillId="0" borderId="11" xfId="0" applyFont="1" applyBorder="1" applyAlignment="1">
      <alignment wrapText="1"/>
    </xf>
    <xf numFmtId="0" fontId="26" fillId="0" borderId="11" xfId="0" applyFont="1" applyBorder="1" applyAlignment="1">
      <alignment wrapText="1"/>
    </xf>
    <xf numFmtId="0" fontId="21" fillId="0" borderId="0" xfId="0" applyFont="1"/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wrapText="1"/>
    </xf>
    <xf numFmtId="0" fontId="21" fillId="0" borderId="14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19" fillId="0" borderId="17" xfId="0" applyFont="1" applyBorder="1" applyAlignment="1">
      <alignment wrapText="1"/>
    </xf>
    <xf numFmtId="0" fontId="23" fillId="0" borderId="12" xfId="0" applyFont="1" applyBorder="1" applyAlignment="1">
      <alignment wrapText="1"/>
    </xf>
    <xf numFmtId="0" fontId="23" fillId="0" borderId="13" xfId="0" applyFont="1" applyBorder="1" applyAlignment="1">
      <alignment wrapText="1"/>
    </xf>
    <xf numFmtId="0" fontId="21" fillId="0" borderId="16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27" fillId="0" borderId="17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2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Porcentagem" xfId="42" builtinId="5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123825</xdr:colOff>
      <xdr:row>1</xdr:row>
      <xdr:rowOff>19050</xdr:rowOff>
    </xdr:from>
    <xdr:to>
      <xdr:col>22</xdr:col>
      <xdr:colOff>237079</xdr:colOff>
      <xdr:row>4</xdr:row>
      <xdr:rowOff>50800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571E648-60E8-48C9-BE3D-8687E90AA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209550"/>
          <a:ext cx="702072" cy="66992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</xdr:row>
      <xdr:rowOff>152400</xdr:rowOff>
    </xdr:from>
    <xdr:to>
      <xdr:col>0</xdr:col>
      <xdr:colOff>1143000</xdr:colOff>
      <xdr:row>5</xdr:row>
      <xdr:rowOff>60325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96C690CA-52C8-447F-9BBD-454794929FA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42900"/>
          <a:ext cx="1057275" cy="736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20BF3-C94D-4EBD-9773-4ED9779DB4A3}">
  <dimension ref="A1:W142"/>
  <sheetViews>
    <sheetView showGridLines="0" tabSelected="1" view="pageBreakPreview" topLeftCell="A126" zoomScale="110" zoomScaleNormal="100" zoomScaleSheetLayoutView="110" workbookViewId="0">
      <selection activeCell="E135" sqref="E135"/>
    </sheetView>
  </sheetViews>
  <sheetFormatPr defaultColWidth="9.140625" defaultRowHeight="15" x14ac:dyDescent="0.25"/>
  <cols>
    <col min="1" max="1" width="36.140625" style="13" customWidth="1"/>
    <col min="2" max="2" width="5.7109375" style="2" bestFit="1" customWidth="1"/>
    <col min="3" max="3" width="5.5703125" style="2" bestFit="1" customWidth="1"/>
    <col min="4" max="4" width="5.7109375" style="2" bestFit="1" customWidth="1"/>
    <col min="5" max="5" width="5.5703125" style="2" bestFit="1" customWidth="1"/>
    <col min="6" max="6" width="5.7109375" style="2" bestFit="1" customWidth="1"/>
    <col min="7" max="7" width="5.5703125" style="2" bestFit="1" customWidth="1"/>
    <col min="8" max="8" width="5.7109375" style="2" bestFit="1" customWidth="1"/>
    <col min="9" max="9" width="5.5703125" style="2" bestFit="1" customWidth="1"/>
    <col min="10" max="10" width="5.7109375" style="2" bestFit="1" customWidth="1"/>
    <col min="11" max="11" width="5.5703125" style="2" bestFit="1" customWidth="1"/>
    <col min="12" max="12" width="5.7109375" style="2" bestFit="1" customWidth="1"/>
    <col min="13" max="13" width="5.5703125" style="2" bestFit="1" customWidth="1"/>
    <col min="14" max="14" width="5.7109375" style="2" bestFit="1" customWidth="1"/>
    <col min="15" max="15" width="5.5703125" style="2" bestFit="1" customWidth="1"/>
    <col min="16" max="16" width="5.7109375" style="2" bestFit="1" customWidth="1"/>
    <col min="17" max="17" width="5.5703125" style="2" bestFit="1" customWidth="1"/>
    <col min="18" max="18" width="5.7109375" style="2" bestFit="1" customWidth="1"/>
    <col min="19" max="19" width="5.5703125" style="2" bestFit="1" customWidth="1"/>
    <col min="20" max="21" width="6.5703125" style="2" bestFit="1" customWidth="1"/>
    <col min="22" max="22" width="8.85546875" style="2" bestFit="1" customWidth="1"/>
    <col min="23" max="16384" width="9.140625" style="3"/>
  </cols>
  <sheetData>
    <row r="1" spans="1:22" ht="15" customHeight="1" x14ac:dyDescent="0.25">
      <c r="A1" s="1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2" ht="15" customHeight="1" x14ac:dyDescent="0.25">
      <c r="A2" s="1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2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2" ht="20.45" customHeight="1" x14ac:dyDescent="0.35">
      <c r="A4" s="36" t="s">
        <v>32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ht="15" customHeight="1" x14ac:dyDescent="0.25">
      <c r="A5" s="37">
        <v>2026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</row>
    <row r="6" spans="1:22" ht="15" customHeight="1" thickBot="1" x14ac:dyDescent="0.3">
      <c r="A6" s="38"/>
      <c r="B6" s="38"/>
      <c r="C6" s="38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22" ht="20.100000000000001" customHeight="1" thickBot="1" x14ac:dyDescent="0.3">
      <c r="A7" s="14" t="s">
        <v>0</v>
      </c>
    </row>
    <row r="8" spans="1:22" ht="20.100000000000001" customHeight="1" thickBot="1" x14ac:dyDescent="0.3">
      <c r="A8" s="29"/>
      <c r="B8" s="26" t="s">
        <v>1</v>
      </c>
      <c r="C8" s="27"/>
      <c r="D8" s="26" t="s">
        <v>107</v>
      </c>
      <c r="E8" s="27"/>
      <c r="F8" s="26" t="s">
        <v>109</v>
      </c>
      <c r="G8" s="27"/>
      <c r="H8" s="26" t="s">
        <v>110</v>
      </c>
      <c r="I8" s="27"/>
      <c r="J8" s="26" t="s">
        <v>111</v>
      </c>
      <c r="K8" s="27"/>
      <c r="L8" s="26" t="s">
        <v>112</v>
      </c>
      <c r="M8" s="27"/>
      <c r="N8" s="26" t="s">
        <v>113</v>
      </c>
      <c r="O8" s="27"/>
      <c r="P8" s="26" t="s">
        <v>114</v>
      </c>
      <c r="Q8" s="27"/>
      <c r="R8" s="26" t="s">
        <v>115</v>
      </c>
      <c r="S8" s="27"/>
      <c r="T8" s="26" t="s">
        <v>2</v>
      </c>
      <c r="U8" s="31"/>
      <c r="V8" s="27"/>
    </row>
    <row r="9" spans="1:22" ht="20.100000000000001" customHeight="1" thickBot="1" x14ac:dyDescent="0.3">
      <c r="A9" s="30"/>
      <c r="B9" s="4" t="s">
        <v>3</v>
      </c>
      <c r="C9" s="4" t="s">
        <v>4</v>
      </c>
      <c r="D9" s="4" t="s">
        <v>3</v>
      </c>
      <c r="E9" s="4" t="s">
        <v>4</v>
      </c>
      <c r="F9" s="4" t="s">
        <v>3</v>
      </c>
      <c r="G9" s="4" t="s">
        <v>4</v>
      </c>
      <c r="H9" s="4" t="s">
        <v>3</v>
      </c>
      <c r="I9" s="4" t="s">
        <v>4</v>
      </c>
      <c r="J9" s="4" t="s">
        <v>3</v>
      </c>
      <c r="K9" s="4" t="s">
        <v>4</v>
      </c>
      <c r="L9" s="4" t="s">
        <v>3</v>
      </c>
      <c r="M9" s="4" t="s">
        <v>4</v>
      </c>
      <c r="N9" s="4" t="s">
        <v>3</v>
      </c>
      <c r="O9" s="4" t="s">
        <v>4</v>
      </c>
      <c r="P9" s="4" t="s">
        <v>3</v>
      </c>
      <c r="Q9" s="4" t="s">
        <v>4</v>
      </c>
      <c r="R9" s="4" t="s">
        <v>3</v>
      </c>
      <c r="S9" s="4" t="s">
        <v>4</v>
      </c>
      <c r="T9" s="4" t="s">
        <v>3</v>
      </c>
      <c r="U9" s="4" t="s">
        <v>4</v>
      </c>
      <c r="V9" s="4" t="s">
        <v>5</v>
      </c>
    </row>
    <row r="10" spans="1:22" ht="20.100000000000001" customHeight="1" thickBot="1" x14ac:dyDescent="0.3">
      <c r="A10" s="15" t="s">
        <v>6</v>
      </c>
      <c r="B10" s="5">
        <v>1700</v>
      </c>
      <c r="C10" s="5">
        <v>1154</v>
      </c>
      <c r="D10" s="5">
        <v>1700</v>
      </c>
      <c r="E10" s="5">
        <v>1329</v>
      </c>
      <c r="F10" s="5">
        <v>1700</v>
      </c>
      <c r="G10" s="5">
        <v>1557</v>
      </c>
      <c r="H10" s="5">
        <v>1700</v>
      </c>
      <c r="I10" s="5">
        <v>1397</v>
      </c>
      <c r="J10" s="5">
        <v>1700</v>
      </c>
      <c r="K10" s="5">
        <v>1376</v>
      </c>
      <c r="L10" s="5">
        <v>1700</v>
      </c>
      <c r="M10" s="5">
        <v>1756</v>
      </c>
      <c r="N10" s="5">
        <v>1700</v>
      </c>
      <c r="O10" s="5">
        <v>1526</v>
      </c>
      <c r="P10" s="5">
        <v>1700</v>
      </c>
      <c r="Q10" s="5">
        <v>1622</v>
      </c>
      <c r="R10" s="5">
        <v>1700</v>
      </c>
      <c r="S10" s="5">
        <v>1357</v>
      </c>
      <c r="T10" s="10">
        <f>B10*9</f>
        <v>15300</v>
      </c>
      <c r="U10" s="10">
        <f>C10+E10+G10+I10+K10+M10+O10+Q10+S10</f>
        <v>13074</v>
      </c>
      <c r="V10" s="6">
        <f t="shared" ref="V10:V17" si="0">(U10-T10)/T10</f>
        <v>-0.14549019607843136</v>
      </c>
    </row>
    <row r="11" spans="1:22" ht="20.100000000000001" customHeight="1" thickBot="1" x14ac:dyDescent="0.3">
      <c r="A11" s="15" t="s">
        <v>7</v>
      </c>
      <c r="B11" s="5">
        <v>380</v>
      </c>
      <c r="C11" s="5">
        <v>530</v>
      </c>
      <c r="D11" s="5">
        <v>380</v>
      </c>
      <c r="E11" s="5">
        <v>165</v>
      </c>
      <c r="F11" s="5">
        <v>380</v>
      </c>
      <c r="G11" s="5">
        <v>160</v>
      </c>
      <c r="H11" s="5">
        <v>380</v>
      </c>
      <c r="I11" s="5">
        <v>204</v>
      </c>
      <c r="J11" s="5">
        <v>380</v>
      </c>
      <c r="K11" s="5">
        <v>275</v>
      </c>
      <c r="L11" s="5">
        <v>380</v>
      </c>
      <c r="M11" s="5">
        <v>303</v>
      </c>
      <c r="N11" s="5">
        <v>380</v>
      </c>
      <c r="O11" s="5">
        <v>242</v>
      </c>
      <c r="P11" s="5">
        <v>380</v>
      </c>
      <c r="Q11" s="5">
        <v>290</v>
      </c>
      <c r="R11" s="5">
        <v>380</v>
      </c>
      <c r="S11" s="5">
        <v>266</v>
      </c>
      <c r="T11" s="10">
        <f t="shared" ref="T11" si="1">B11*9</f>
        <v>3420</v>
      </c>
      <c r="U11" s="10">
        <f t="shared" ref="U11:U12" si="2">C11+E11+G11+I11+K11+M11+O11+Q11+S11</f>
        <v>2435</v>
      </c>
      <c r="V11" s="6">
        <f t="shared" si="0"/>
        <v>-0.28801169590643277</v>
      </c>
    </row>
    <row r="12" spans="1:22" ht="20.100000000000001" customHeight="1" thickBot="1" x14ac:dyDescent="0.3">
      <c r="A12" s="15" t="s">
        <v>8</v>
      </c>
      <c r="B12" s="7">
        <v>1195</v>
      </c>
      <c r="C12" s="7">
        <v>1057</v>
      </c>
      <c r="D12" s="7">
        <v>1195</v>
      </c>
      <c r="E12" s="7">
        <v>1238</v>
      </c>
      <c r="F12" s="7">
        <v>1195</v>
      </c>
      <c r="G12" s="7">
        <v>1511</v>
      </c>
      <c r="H12" s="7">
        <v>1100</v>
      </c>
      <c r="I12" s="7">
        <v>1636</v>
      </c>
      <c r="J12" s="7">
        <v>1100</v>
      </c>
      <c r="K12" s="7">
        <v>1581</v>
      </c>
      <c r="L12" s="7">
        <v>1100</v>
      </c>
      <c r="M12" s="7">
        <v>1474</v>
      </c>
      <c r="N12" s="7">
        <v>1100</v>
      </c>
      <c r="O12" s="7">
        <v>1531</v>
      </c>
      <c r="P12" s="7">
        <v>1100</v>
      </c>
      <c r="Q12" s="7">
        <v>1540</v>
      </c>
      <c r="R12" s="7">
        <v>1100</v>
      </c>
      <c r="S12" s="7">
        <v>1725</v>
      </c>
      <c r="T12" s="10">
        <f>(1195*3)+(1100*6)</f>
        <v>10185</v>
      </c>
      <c r="U12" s="10">
        <f t="shared" si="2"/>
        <v>13293</v>
      </c>
      <c r="V12" s="6">
        <f t="shared" si="0"/>
        <v>0.30515463917525776</v>
      </c>
    </row>
    <row r="13" spans="1:22" ht="20.100000000000001" customHeight="1" thickBot="1" x14ac:dyDescent="0.3">
      <c r="A13" s="17" t="s">
        <v>68</v>
      </c>
      <c r="B13" s="8">
        <f t="shared" ref="B13:G13" si="3">SUM(B10:B12)</f>
        <v>3275</v>
      </c>
      <c r="C13" s="8">
        <f t="shared" si="3"/>
        <v>2741</v>
      </c>
      <c r="D13" s="8">
        <f t="shared" si="3"/>
        <v>3275</v>
      </c>
      <c r="E13" s="8">
        <f t="shared" si="3"/>
        <v>2732</v>
      </c>
      <c r="F13" s="8">
        <f t="shared" si="3"/>
        <v>3275</v>
      </c>
      <c r="G13" s="8">
        <f t="shared" si="3"/>
        <v>3228</v>
      </c>
      <c r="H13" s="8">
        <f t="shared" ref="H13:J13" si="4">SUM(H10:H12)</f>
        <v>3180</v>
      </c>
      <c r="I13" s="8">
        <f t="shared" ref="I13:L13" si="5">SUM(I10:I12)</f>
        <v>3237</v>
      </c>
      <c r="J13" s="8">
        <f t="shared" si="4"/>
        <v>3180</v>
      </c>
      <c r="K13" s="8">
        <f t="shared" si="5"/>
        <v>3232</v>
      </c>
      <c r="L13" s="8">
        <f t="shared" si="5"/>
        <v>3180</v>
      </c>
      <c r="M13" s="8">
        <f t="shared" ref="M13:R13" si="6">SUM(M10:M12)</f>
        <v>3533</v>
      </c>
      <c r="N13" s="8">
        <f t="shared" ref="N13" si="7">SUM(N10:N12)</f>
        <v>3180</v>
      </c>
      <c r="O13" s="8">
        <f t="shared" ref="O13:S13" si="8">SUM(O10:O12)</f>
        <v>3299</v>
      </c>
      <c r="P13" s="8">
        <f t="shared" si="8"/>
        <v>3180</v>
      </c>
      <c r="Q13" s="8">
        <f t="shared" ref="Q13" si="9">SUM(Q10:Q12)</f>
        <v>3452</v>
      </c>
      <c r="R13" s="8">
        <f t="shared" si="6"/>
        <v>3180</v>
      </c>
      <c r="S13" s="8">
        <f t="shared" si="8"/>
        <v>3348</v>
      </c>
      <c r="T13" s="8">
        <f t="shared" ref="T13:U13" si="10">SUM(T10:T12)</f>
        <v>28905</v>
      </c>
      <c r="U13" s="8">
        <f t="shared" si="10"/>
        <v>28802</v>
      </c>
      <c r="V13" s="6">
        <f t="shared" si="0"/>
        <v>-3.5633973361010205E-3</v>
      </c>
    </row>
    <row r="14" spans="1:22" ht="20.100000000000001" customHeight="1" thickBot="1" x14ac:dyDescent="0.3">
      <c r="A14" s="15" t="s">
        <v>69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</row>
    <row r="15" spans="1:22" ht="20.100000000000001" customHeight="1" thickBot="1" x14ac:dyDescent="0.3">
      <c r="A15" s="15" t="s">
        <v>70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95</v>
      </c>
      <c r="I15" s="7">
        <v>0</v>
      </c>
      <c r="J15" s="7">
        <v>95</v>
      </c>
      <c r="K15" s="7">
        <v>0</v>
      </c>
      <c r="L15" s="7">
        <v>95</v>
      </c>
      <c r="M15" s="7">
        <v>0</v>
      </c>
      <c r="N15" s="7">
        <v>95</v>
      </c>
      <c r="O15" s="7">
        <v>0</v>
      </c>
      <c r="P15" s="7">
        <v>95</v>
      </c>
      <c r="Q15" s="7">
        <v>0</v>
      </c>
      <c r="R15" s="7">
        <v>95</v>
      </c>
      <c r="S15" s="7">
        <v>0</v>
      </c>
      <c r="T15" s="10">
        <f>(B15*3)+(H15*6)</f>
        <v>570</v>
      </c>
      <c r="U15" s="10">
        <f t="shared" ref="U15" si="11">C15+E15+G15+K15</f>
        <v>0</v>
      </c>
      <c r="V15" s="6">
        <f t="shared" si="0"/>
        <v>-1</v>
      </c>
    </row>
    <row r="16" spans="1:22" ht="20.100000000000001" customHeight="1" thickBot="1" x14ac:dyDescent="0.3">
      <c r="A16" s="17" t="s">
        <v>71</v>
      </c>
      <c r="B16" s="8">
        <f>SUM(B14:B15)</f>
        <v>0</v>
      </c>
      <c r="C16" s="8">
        <f t="shared" ref="C16:U16" si="12">SUM(C14:C15)</f>
        <v>0</v>
      </c>
      <c r="D16" s="8">
        <f>SUM(D14:D15)</f>
        <v>0</v>
      </c>
      <c r="E16" s="8">
        <f t="shared" ref="E16:G16" si="13">SUM(E14:E15)</f>
        <v>0</v>
      </c>
      <c r="F16" s="8">
        <f>SUM(F14:F15)</f>
        <v>0</v>
      </c>
      <c r="G16" s="8">
        <f t="shared" si="13"/>
        <v>0</v>
      </c>
      <c r="H16" s="8">
        <f>SUM(H14:H15)</f>
        <v>95</v>
      </c>
      <c r="I16" s="8">
        <f t="shared" ref="I16:K16" si="14">SUM(I14:I15)</f>
        <v>0</v>
      </c>
      <c r="J16" s="8">
        <f>SUM(J14:J15)</f>
        <v>95</v>
      </c>
      <c r="K16" s="8">
        <f t="shared" si="14"/>
        <v>0</v>
      </c>
      <c r="L16" s="8">
        <f>SUM(L14:L15)</f>
        <v>95</v>
      </c>
      <c r="M16" s="8">
        <f t="shared" ref="M16:S16" si="15">SUM(M14:M15)</f>
        <v>0</v>
      </c>
      <c r="N16" s="8">
        <f>SUM(N14:N15)</f>
        <v>95</v>
      </c>
      <c r="O16" s="8">
        <f t="shared" ref="O16" si="16">SUM(O14:O15)</f>
        <v>0</v>
      </c>
      <c r="P16" s="8">
        <f>SUM(P14:P15)</f>
        <v>95</v>
      </c>
      <c r="Q16" s="8">
        <f t="shared" ref="Q16" si="17">SUM(Q14:Q15)</f>
        <v>0</v>
      </c>
      <c r="R16" s="8">
        <f>SUM(R14:R15)</f>
        <v>95</v>
      </c>
      <c r="S16" s="8">
        <f t="shared" si="15"/>
        <v>0</v>
      </c>
      <c r="T16" s="8">
        <f t="shared" si="12"/>
        <v>570</v>
      </c>
      <c r="U16" s="8">
        <f t="shared" si="12"/>
        <v>0</v>
      </c>
      <c r="V16" s="6">
        <f t="shared" si="0"/>
        <v>-1</v>
      </c>
    </row>
    <row r="17" spans="1:22" ht="20.100000000000001" customHeight="1" thickBot="1" x14ac:dyDescent="0.3">
      <c r="A17" s="15" t="s">
        <v>2</v>
      </c>
      <c r="B17" s="8">
        <f>SUM(B13)+B16</f>
        <v>3275</v>
      </c>
      <c r="C17" s="7">
        <f t="shared" ref="C17" si="18">SUM(C10:C12)</f>
        <v>2741</v>
      </c>
      <c r="D17" s="8">
        <f>SUM(D13)+D16</f>
        <v>3275</v>
      </c>
      <c r="E17" s="7">
        <f t="shared" ref="E17:G17" si="19">SUM(E10:E12)</f>
        <v>2732</v>
      </c>
      <c r="F17" s="8">
        <f>SUM(F13)+F16</f>
        <v>3275</v>
      </c>
      <c r="G17" s="7">
        <f t="shared" si="19"/>
        <v>3228</v>
      </c>
      <c r="H17" s="8">
        <f>SUM(H13)+H16</f>
        <v>3275</v>
      </c>
      <c r="I17" s="7">
        <f t="shared" ref="I17:K17" si="20">SUM(I10:I12)</f>
        <v>3237</v>
      </c>
      <c r="J17" s="8">
        <f>SUM(J13)+J16</f>
        <v>3275</v>
      </c>
      <c r="K17" s="7">
        <f t="shared" si="20"/>
        <v>3232</v>
      </c>
      <c r="L17" s="8">
        <f>SUM(L13)+L16</f>
        <v>3275</v>
      </c>
      <c r="M17" s="7">
        <f t="shared" ref="M17:S17" si="21">SUM(M10:M12)</f>
        <v>3533</v>
      </c>
      <c r="N17" s="8">
        <f>SUM(N13)+N16</f>
        <v>3275</v>
      </c>
      <c r="O17" s="7">
        <f t="shared" ref="O17" si="22">SUM(O10:O12)</f>
        <v>3299</v>
      </c>
      <c r="P17" s="8">
        <f>SUM(P13)+P16</f>
        <v>3275</v>
      </c>
      <c r="Q17" s="7">
        <f t="shared" ref="Q17" si="23">SUM(Q10:Q12)</f>
        <v>3452</v>
      </c>
      <c r="R17" s="8">
        <f>SUM(R13)+R16</f>
        <v>3275</v>
      </c>
      <c r="S17" s="7">
        <f t="shared" si="21"/>
        <v>3348</v>
      </c>
      <c r="T17" s="8">
        <f>T13+T16</f>
        <v>29475</v>
      </c>
      <c r="U17" s="8">
        <f>U13+U16</f>
        <v>28802</v>
      </c>
      <c r="V17" s="6">
        <f t="shared" si="0"/>
        <v>-2.2832909245122986E-2</v>
      </c>
    </row>
    <row r="18" spans="1:22" ht="20.100000000000001" customHeight="1" thickBot="1" x14ac:dyDescent="0.3">
      <c r="A18" s="28" t="s">
        <v>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</row>
    <row r="19" spans="1:22" ht="20.100000000000001" customHeight="1" thickBot="1" x14ac:dyDescent="0.3">
      <c r="A19" s="29"/>
      <c r="B19" s="26" t="s">
        <v>1</v>
      </c>
      <c r="C19" s="27"/>
      <c r="D19" s="26" t="s">
        <v>107</v>
      </c>
      <c r="E19" s="27"/>
      <c r="F19" s="26" t="s">
        <v>109</v>
      </c>
      <c r="G19" s="27"/>
      <c r="H19" s="26" t="s">
        <v>110</v>
      </c>
      <c r="I19" s="27"/>
      <c r="J19" s="26" t="s">
        <v>111</v>
      </c>
      <c r="K19" s="27"/>
      <c r="L19" s="26" t="s">
        <v>112</v>
      </c>
      <c r="M19" s="27"/>
      <c r="N19" s="26" t="s">
        <v>113</v>
      </c>
      <c r="O19" s="27"/>
      <c r="P19" s="26" t="s">
        <v>114</v>
      </c>
      <c r="Q19" s="27"/>
      <c r="R19" s="26" t="s">
        <v>115</v>
      </c>
      <c r="S19" s="27"/>
      <c r="T19" s="26" t="s">
        <v>2</v>
      </c>
      <c r="U19" s="31"/>
      <c r="V19" s="27"/>
    </row>
    <row r="20" spans="1:22" ht="20.100000000000001" customHeight="1" thickBot="1" x14ac:dyDescent="0.3">
      <c r="A20" s="30"/>
      <c r="B20" s="4" t="s">
        <v>3</v>
      </c>
      <c r="C20" s="4" t="s">
        <v>4</v>
      </c>
      <c r="D20" s="4" t="s">
        <v>3</v>
      </c>
      <c r="E20" s="4" t="s">
        <v>4</v>
      </c>
      <c r="F20" s="4" t="s">
        <v>3</v>
      </c>
      <c r="G20" s="4" t="s">
        <v>4</v>
      </c>
      <c r="H20" s="4" t="s">
        <v>3</v>
      </c>
      <c r="I20" s="4" t="s">
        <v>4</v>
      </c>
      <c r="J20" s="4" t="s">
        <v>3</v>
      </c>
      <c r="K20" s="4" t="s">
        <v>4</v>
      </c>
      <c r="L20" s="4" t="s">
        <v>3</v>
      </c>
      <c r="M20" s="4" t="s">
        <v>4</v>
      </c>
      <c r="N20" s="4" t="s">
        <v>3</v>
      </c>
      <c r="O20" s="4" t="s">
        <v>4</v>
      </c>
      <c r="P20" s="4" t="s">
        <v>3</v>
      </c>
      <c r="Q20" s="4" t="s">
        <v>4</v>
      </c>
      <c r="R20" s="4" t="s">
        <v>3</v>
      </c>
      <c r="S20" s="4" t="s">
        <v>4</v>
      </c>
      <c r="T20" s="4" t="s">
        <v>3</v>
      </c>
      <c r="U20" s="4" t="s">
        <v>4</v>
      </c>
      <c r="V20" s="4" t="s">
        <v>5</v>
      </c>
    </row>
    <row r="21" spans="1:22" ht="20.100000000000001" customHeight="1" thickBot="1" x14ac:dyDescent="0.3">
      <c r="A21" s="15" t="s">
        <v>10</v>
      </c>
      <c r="B21" s="7">
        <v>1600</v>
      </c>
      <c r="C21" s="7">
        <v>1746</v>
      </c>
      <c r="D21" s="7">
        <v>1600</v>
      </c>
      <c r="E21" s="7">
        <v>1503</v>
      </c>
      <c r="F21" s="7">
        <v>1600</v>
      </c>
      <c r="G21" s="7">
        <v>1689</v>
      </c>
      <c r="H21" s="7">
        <v>1600</v>
      </c>
      <c r="I21" s="7">
        <v>1533</v>
      </c>
      <c r="J21" s="7">
        <v>1600</v>
      </c>
      <c r="K21" s="7">
        <v>1493</v>
      </c>
      <c r="L21" s="7">
        <v>1600</v>
      </c>
      <c r="M21" s="7">
        <v>1558</v>
      </c>
      <c r="N21" s="7">
        <v>1600</v>
      </c>
      <c r="O21" s="7">
        <v>1648</v>
      </c>
      <c r="P21" s="7">
        <v>1600</v>
      </c>
      <c r="Q21" s="7">
        <v>1748</v>
      </c>
      <c r="R21" s="7">
        <v>1600</v>
      </c>
      <c r="S21" s="7">
        <v>1783</v>
      </c>
      <c r="T21" s="10">
        <f>B21*9</f>
        <v>14400</v>
      </c>
      <c r="U21" s="11">
        <f>C21+E21+G21+I21+K21+M21+O21+Q21+S21</f>
        <v>14701</v>
      </c>
      <c r="V21" s="6">
        <f t="shared" ref="V21:V27" si="24">(U21-T21)/T21</f>
        <v>2.0902777777777777E-2</v>
      </c>
    </row>
    <row r="22" spans="1:22" ht="20.100000000000001" customHeight="1" thickBot="1" x14ac:dyDescent="0.3">
      <c r="A22" s="15" t="s">
        <v>11</v>
      </c>
      <c r="B22" s="7">
        <v>1550</v>
      </c>
      <c r="C22" s="7">
        <v>1611</v>
      </c>
      <c r="D22" s="7">
        <v>1550</v>
      </c>
      <c r="E22" s="7">
        <v>1442</v>
      </c>
      <c r="F22" s="7">
        <v>1550</v>
      </c>
      <c r="G22" s="7">
        <v>1962</v>
      </c>
      <c r="H22" s="7">
        <v>1550</v>
      </c>
      <c r="I22" s="7">
        <v>1708</v>
      </c>
      <c r="J22" s="7">
        <v>1550</v>
      </c>
      <c r="K22" s="7">
        <v>1621</v>
      </c>
      <c r="L22" s="7">
        <v>1550</v>
      </c>
      <c r="M22" s="7">
        <v>1555</v>
      </c>
      <c r="N22" s="7">
        <v>1550</v>
      </c>
      <c r="O22" s="7">
        <v>1601</v>
      </c>
      <c r="P22" s="7">
        <v>1550</v>
      </c>
      <c r="Q22" s="7">
        <v>1641</v>
      </c>
      <c r="R22" s="7">
        <v>1550</v>
      </c>
      <c r="S22" s="7">
        <v>1454</v>
      </c>
      <c r="T22" s="10">
        <f>B22*9</f>
        <v>13950</v>
      </c>
      <c r="U22" s="11">
        <f>C22+E22+G22+I22+K22+M22+O22+Q22+S22</f>
        <v>14595</v>
      </c>
      <c r="V22" s="6">
        <f t="shared" si="24"/>
        <v>4.6236559139784944E-2</v>
      </c>
    </row>
    <row r="23" spans="1:22" ht="20.100000000000001" customHeight="1" thickBot="1" x14ac:dyDescent="0.3">
      <c r="A23" s="17" t="s">
        <v>68</v>
      </c>
      <c r="B23" s="8">
        <f t="shared" ref="B23:U23" si="25">SUM(B21:B22)</f>
        <v>3150</v>
      </c>
      <c r="C23" s="8">
        <f t="shared" si="25"/>
        <v>3357</v>
      </c>
      <c r="D23" s="8">
        <f t="shared" si="25"/>
        <v>3150</v>
      </c>
      <c r="E23" s="8">
        <f t="shared" si="25"/>
        <v>2945</v>
      </c>
      <c r="F23" s="8">
        <f t="shared" ref="F23:J23" si="26">SUM(F21:F22)</f>
        <v>3150</v>
      </c>
      <c r="G23" s="8">
        <f t="shared" ref="G23:L23" si="27">SUM(G21:G22)</f>
        <v>3651</v>
      </c>
      <c r="H23" s="8">
        <f t="shared" si="27"/>
        <v>3150</v>
      </c>
      <c r="I23" s="8">
        <f t="shared" ref="I23" si="28">SUM(I21:I22)</f>
        <v>3241</v>
      </c>
      <c r="J23" s="8">
        <f t="shared" si="26"/>
        <v>3150</v>
      </c>
      <c r="K23" s="8">
        <f t="shared" si="27"/>
        <v>3114</v>
      </c>
      <c r="L23" s="8">
        <f t="shared" si="27"/>
        <v>3150</v>
      </c>
      <c r="M23" s="8">
        <f t="shared" ref="M23:R23" si="29">SUM(M21:M22)</f>
        <v>3113</v>
      </c>
      <c r="N23" s="8">
        <f t="shared" ref="N23" si="30">SUM(N21:N22)</f>
        <v>3150</v>
      </c>
      <c r="O23" s="8">
        <f t="shared" ref="O23:S23" si="31">SUM(O21:O22)</f>
        <v>3249</v>
      </c>
      <c r="P23" s="8">
        <f t="shared" si="31"/>
        <v>3150</v>
      </c>
      <c r="Q23" s="8">
        <f t="shared" ref="Q23" si="32">SUM(Q21:Q22)</f>
        <v>3389</v>
      </c>
      <c r="R23" s="8">
        <f t="shared" si="29"/>
        <v>3150</v>
      </c>
      <c r="S23" s="8">
        <f t="shared" si="31"/>
        <v>3237</v>
      </c>
      <c r="T23" s="11">
        <f t="shared" si="25"/>
        <v>28350</v>
      </c>
      <c r="U23" s="11">
        <f t="shared" si="25"/>
        <v>29296</v>
      </c>
      <c r="V23" s="6">
        <f t="shared" si="24"/>
        <v>3.3368606701940036E-2</v>
      </c>
    </row>
    <row r="24" spans="1:22" ht="20.100000000000001" customHeight="1" thickBot="1" x14ac:dyDescent="0.3">
      <c r="A24" s="15" t="s">
        <v>69</v>
      </c>
      <c r="B24" s="7">
        <v>0</v>
      </c>
      <c r="C24" s="7">
        <v>356</v>
      </c>
      <c r="D24" s="7">
        <v>0</v>
      </c>
      <c r="E24" s="7">
        <v>414</v>
      </c>
      <c r="F24" s="7">
        <v>0</v>
      </c>
      <c r="G24" s="7">
        <v>504</v>
      </c>
      <c r="H24" s="7">
        <v>0</v>
      </c>
      <c r="I24" s="7">
        <v>457</v>
      </c>
      <c r="J24" s="7">
        <v>0</v>
      </c>
      <c r="K24" s="7">
        <v>482</v>
      </c>
      <c r="L24" s="7">
        <v>0</v>
      </c>
      <c r="M24" s="7">
        <v>452</v>
      </c>
      <c r="N24" s="7">
        <v>0</v>
      </c>
      <c r="O24" s="7">
        <v>373</v>
      </c>
      <c r="P24" s="7">
        <v>0</v>
      </c>
      <c r="Q24" s="7">
        <v>311</v>
      </c>
      <c r="R24" s="7">
        <v>0</v>
      </c>
      <c r="S24" s="7">
        <v>378</v>
      </c>
      <c r="T24" s="10">
        <f>(B24*3)+(H24*4)</f>
        <v>0</v>
      </c>
      <c r="U24" s="11">
        <f>C24+E24+G24+I24+K24+M24+O24+Q24+S24</f>
        <v>3727</v>
      </c>
      <c r="V24" s="11">
        <v>0</v>
      </c>
    </row>
    <row r="25" spans="1:22" ht="20.100000000000001" customHeight="1" thickBot="1" x14ac:dyDescent="0.3">
      <c r="A25" s="15" t="s">
        <v>70</v>
      </c>
      <c r="B25" s="7">
        <v>0</v>
      </c>
      <c r="C25" s="7"/>
      <c r="D25" s="7">
        <v>0</v>
      </c>
      <c r="E25" s="7"/>
      <c r="F25" s="7">
        <v>0</v>
      </c>
      <c r="G25" s="7"/>
      <c r="H25" s="7">
        <v>0</v>
      </c>
      <c r="I25" s="7"/>
      <c r="J25" s="7">
        <v>0</v>
      </c>
      <c r="K25" s="7"/>
      <c r="L25" s="7">
        <v>0</v>
      </c>
      <c r="M25" s="7"/>
      <c r="N25" s="7">
        <v>0</v>
      </c>
      <c r="O25" s="7">
        <v>1</v>
      </c>
      <c r="P25" s="7">
        <v>0</v>
      </c>
      <c r="Q25" s="7">
        <v>0</v>
      </c>
      <c r="R25" s="7">
        <v>0</v>
      </c>
      <c r="S25" s="7">
        <v>0</v>
      </c>
      <c r="T25" s="10">
        <f>(B25*3)+(H25*4)</f>
        <v>0</v>
      </c>
      <c r="U25" s="11">
        <f>C25+E25+G25+I25+K25+M25+O25+Q25+S25</f>
        <v>1</v>
      </c>
      <c r="V25" s="11">
        <v>0</v>
      </c>
    </row>
    <row r="26" spans="1:22" ht="20.100000000000001" customHeight="1" thickBot="1" x14ac:dyDescent="0.3">
      <c r="A26" s="17" t="s">
        <v>71</v>
      </c>
      <c r="B26" s="8">
        <f>SUM(B24:B25)</f>
        <v>0</v>
      </c>
      <c r="C26" s="8">
        <f>C24+C25</f>
        <v>356</v>
      </c>
      <c r="D26" s="8">
        <f>SUM(D24:D25)</f>
        <v>0</v>
      </c>
      <c r="E26" s="8">
        <f>E24+E25</f>
        <v>414</v>
      </c>
      <c r="F26" s="8">
        <f>SUM(F24:F25)</f>
        <v>0</v>
      </c>
      <c r="G26" s="8">
        <f>G24+G25</f>
        <v>504</v>
      </c>
      <c r="H26" s="8">
        <f>SUM(H24:H25)</f>
        <v>0</v>
      </c>
      <c r="I26" s="8">
        <f>I24+I25</f>
        <v>457</v>
      </c>
      <c r="J26" s="8">
        <f>SUM(J24:J25)</f>
        <v>0</v>
      </c>
      <c r="K26" s="8">
        <f>K24+K25</f>
        <v>482</v>
      </c>
      <c r="L26" s="8">
        <f>SUM(L24:L25)</f>
        <v>0</v>
      </c>
      <c r="M26" s="8">
        <f>M24+M25</f>
        <v>452</v>
      </c>
      <c r="N26" s="8">
        <f>SUM(N24:N25)</f>
        <v>0</v>
      </c>
      <c r="O26" s="8">
        <f>O24+O25</f>
        <v>374</v>
      </c>
      <c r="P26" s="8">
        <f>SUM(P24:P25)</f>
        <v>0</v>
      </c>
      <c r="Q26" s="8">
        <f>Q24+Q25</f>
        <v>311</v>
      </c>
      <c r="R26" s="8">
        <f>SUM(R24:R25)</f>
        <v>0</v>
      </c>
      <c r="S26" s="8">
        <f>S24+S25</f>
        <v>378</v>
      </c>
      <c r="T26" s="8">
        <f>SUM(T24:T25)</f>
        <v>0</v>
      </c>
      <c r="U26" s="8">
        <f>U24+U25</f>
        <v>3728</v>
      </c>
      <c r="V26" s="11">
        <v>0</v>
      </c>
    </row>
    <row r="27" spans="1:22" ht="20.100000000000001" customHeight="1" thickBot="1" x14ac:dyDescent="0.3">
      <c r="A27" s="15" t="s">
        <v>2</v>
      </c>
      <c r="B27" s="7">
        <f>SUM(B23)+B26</f>
        <v>3150</v>
      </c>
      <c r="C27" s="7">
        <f>SUM(C21:C26)</f>
        <v>7426</v>
      </c>
      <c r="D27" s="7">
        <f>SUM(D23)+D26</f>
        <v>3150</v>
      </c>
      <c r="E27" s="7">
        <f>SUM(E21:E26)</f>
        <v>6718</v>
      </c>
      <c r="F27" s="7">
        <f>SUM(F23)+F26</f>
        <v>3150</v>
      </c>
      <c r="G27" s="7">
        <f>SUM(G21:G26)</f>
        <v>8310</v>
      </c>
      <c r="H27" s="7">
        <f>SUM(H23)+H26</f>
        <v>3150</v>
      </c>
      <c r="I27" s="7">
        <f>SUM(I21:I26)</f>
        <v>7396</v>
      </c>
      <c r="J27" s="7">
        <f>SUM(J23)+J26</f>
        <v>3150</v>
      </c>
      <c r="K27" s="7">
        <f>SUM(K21:K26)</f>
        <v>7192</v>
      </c>
      <c r="L27" s="7">
        <f>SUM(L23)+L26</f>
        <v>3150</v>
      </c>
      <c r="M27" s="7">
        <f>SUM(M21:M26)</f>
        <v>7130</v>
      </c>
      <c r="N27" s="7">
        <f>SUM(N23)+N26</f>
        <v>3150</v>
      </c>
      <c r="O27" s="7">
        <f>SUM(O21:O26)</f>
        <v>7246</v>
      </c>
      <c r="P27" s="7">
        <f>SUM(P23)+P26</f>
        <v>3150</v>
      </c>
      <c r="Q27" s="7">
        <f>SUM(Q21:Q26)</f>
        <v>7400</v>
      </c>
      <c r="R27" s="7">
        <f>SUM(R23)+R26</f>
        <v>3150</v>
      </c>
      <c r="S27" s="7">
        <f>SUM(S21:S26)</f>
        <v>7230</v>
      </c>
      <c r="T27" s="8">
        <f>SUM(T21:T22)</f>
        <v>28350</v>
      </c>
      <c r="U27" s="8">
        <f>U23+U26</f>
        <v>33024</v>
      </c>
      <c r="V27" s="6">
        <f t="shared" si="24"/>
        <v>0.16486772486772486</v>
      </c>
    </row>
    <row r="28" spans="1:22" ht="20.100000000000001" customHeight="1" thickBot="1" x14ac:dyDescent="0.3">
      <c r="A28" s="28" t="s">
        <v>12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</row>
    <row r="29" spans="1:22" ht="20.100000000000001" customHeight="1" thickBot="1" x14ac:dyDescent="0.3">
      <c r="A29" s="29"/>
      <c r="B29" s="26" t="s">
        <v>1</v>
      </c>
      <c r="C29" s="27"/>
      <c r="D29" s="26" t="s">
        <v>107</v>
      </c>
      <c r="E29" s="27"/>
      <c r="F29" s="26" t="s">
        <v>109</v>
      </c>
      <c r="G29" s="27"/>
      <c r="H29" s="26" t="s">
        <v>110</v>
      </c>
      <c r="I29" s="27"/>
      <c r="J29" s="26" t="s">
        <v>111</v>
      </c>
      <c r="K29" s="27"/>
      <c r="L29" s="26" t="s">
        <v>112</v>
      </c>
      <c r="M29" s="27"/>
      <c r="N29" s="26" t="s">
        <v>113</v>
      </c>
      <c r="O29" s="27"/>
      <c r="P29" s="26" t="s">
        <v>114</v>
      </c>
      <c r="Q29" s="27"/>
      <c r="R29" s="26" t="s">
        <v>115</v>
      </c>
      <c r="S29" s="27"/>
      <c r="T29" s="26" t="s">
        <v>2</v>
      </c>
      <c r="U29" s="31"/>
      <c r="V29" s="27"/>
    </row>
    <row r="30" spans="1:22" ht="20.100000000000001" customHeight="1" thickBot="1" x14ac:dyDescent="0.3">
      <c r="A30" s="30"/>
      <c r="B30" s="4" t="s">
        <v>3</v>
      </c>
      <c r="C30" s="4" t="s">
        <v>4</v>
      </c>
      <c r="D30" s="4" t="s">
        <v>3</v>
      </c>
      <c r="E30" s="4" t="s">
        <v>4</v>
      </c>
      <c r="F30" s="4" t="s">
        <v>3</v>
      </c>
      <c r="G30" s="4" t="s">
        <v>4</v>
      </c>
      <c r="H30" s="4" t="s">
        <v>3</v>
      </c>
      <c r="I30" s="4" t="s">
        <v>4</v>
      </c>
      <c r="J30" s="4" t="s">
        <v>3</v>
      </c>
      <c r="K30" s="4" t="s">
        <v>4</v>
      </c>
      <c r="L30" s="4" t="s">
        <v>3</v>
      </c>
      <c r="M30" s="4" t="s">
        <v>4</v>
      </c>
      <c r="N30" s="4" t="s">
        <v>3</v>
      </c>
      <c r="O30" s="4" t="s">
        <v>4</v>
      </c>
      <c r="P30" s="4" t="s">
        <v>3</v>
      </c>
      <c r="Q30" s="4" t="s">
        <v>4</v>
      </c>
      <c r="R30" s="4" t="s">
        <v>3</v>
      </c>
      <c r="S30" s="4" t="s">
        <v>4</v>
      </c>
      <c r="T30" s="4" t="s">
        <v>3</v>
      </c>
      <c r="U30" s="4" t="s">
        <v>4</v>
      </c>
      <c r="V30" s="4" t="s">
        <v>5</v>
      </c>
    </row>
    <row r="31" spans="1:22" ht="20.100000000000001" customHeight="1" thickBot="1" x14ac:dyDescent="0.3">
      <c r="A31" s="15" t="s">
        <v>13</v>
      </c>
      <c r="B31" s="5">
        <v>100</v>
      </c>
      <c r="C31" s="5">
        <v>117</v>
      </c>
      <c r="D31" s="5">
        <v>100</v>
      </c>
      <c r="E31" s="5">
        <v>104</v>
      </c>
      <c r="F31" s="5">
        <v>100</v>
      </c>
      <c r="G31" s="5">
        <v>118</v>
      </c>
      <c r="H31" s="5">
        <v>100</v>
      </c>
      <c r="I31" s="5">
        <v>119</v>
      </c>
      <c r="J31" s="5">
        <v>100</v>
      </c>
      <c r="K31" s="5">
        <v>93</v>
      </c>
      <c r="L31" s="5">
        <v>100</v>
      </c>
      <c r="M31" s="5">
        <v>80</v>
      </c>
      <c r="N31" s="5">
        <v>100</v>
      </c>
      <c r="O31" s="5">
        <v>56</v>
      </c>
      <c r="P31" s="5">
        <v>100</v>
      </c>
      <c r="Q31" s="5">
        <v>146</v>
      </c>
      <c r="R31" s="5">
        <v>100</v>
      </c>
      <c r="S31" s="5">
        <v>170</v>
      </c>
      <c r="T31" s="10">
        <f>B31*9</f>
        <v>900</v>
      </c>
      <c r="U31" s="11">
        <f>C31+E31+G31+I31+K31+M31+O31+Q31+S31</f>
        <v>1003</v>
      </c>
      <c r="V31" s="6">
        <f t="shared" ref="V31:V32" si="33">(U31-T31)/T31</f>
        <v>0.11444444444444445</v>
      </c>
    </row>
    <row r="32" spans="1:22" ht="20.100000000000001" customHeight="1" thickBot="1" x14ac:dyDescent="0.3">
      <c r="A32" s="15" t="s">
        <v>2</v>
      </c>
      <c r="B32" s="5">
        <f t="shared" ref="B32:C32" si="34">SUM(B31)</f>
        <v>100</v>
      </c>
      <c r="C32" s="5">
        <f t="shared" si="34"/>
        <v>117</v>
      </c>
      <c r="D32" s="5">
        <f t="shared" ref="D32:E32" si="35">SUM(D31)</f>
        <v>100</v>
      </c>
      <c r="E32" s="5">
        <f t="shared" si="35"/>
        <v>104</v>
      </c>
      <c r="F32" s="5">
        <f t="shared" ref="F32:I32" si="36">SUM(F31)</f>
        <v>100</v>
      </c>
      <c r="G32" s="5">
        <f t="shared" si="36"/>
        <v>118</v>
      </c>
      <c r="H32" s="5">
        <f t="shared" si="36"/>
        <v>100</v>
      </c>
      <c r="I32" s="5">
        <f t="shared" si="36"/>
        <v>119</v>
      </c>
      <c r="J32" s="5">
        <f t="shared" ref="J32:K32" si="37">SUM(J31)</f>
        <v>100</v>
      </c>
      <c r="K32" s="5">
        <f t="shared" si="37"/>
        <v>93</v>
      </c>
      <c r="L32" s="5">
        <f t="shared" ref="L32:Q32" si="38">SUM(L31)</f>
        <v>100</v>
      </c>
      <c r="M32" s="5">
        <f t="shared" si="38"/>
        <v>80</v>
      </c>
      <c r="N32" s="5">
        <f t="shared" si="38"/>
        <v>100</v>
      </c>
      <c r="O32" s="5">
        <f t="shared" si="38"/>
        <v>56</v>
      </c>
      <c r="P32" s="5">
        <f t="shared" si="38"/>
        <v>100</v>
      </c>
      <c r="Q32" s="5">
        <f t="shared" si="38"/>
        <v>146</v>
      </c>
      <c r="R32" s="5">
        <f t="shared" ref="R32:S32" si="39">SUM(R31)</f>
        <v>100</v>
      </c>
      <c r="S32" s="5">
        <f t="shared" si="39"/>
        <v>170</v>
      </c>
      <c r="T32" s="8">
        <f>SUM(T30:T31)</f>
        <v>900</v>
      </c>
      <c r="U32" s="8">
        <f>SUM(U30:U31)</f>
        <v>1003</v>
      </c>
      <c r="V32" s="6">
        <f t="shared" si="33"/>
        <v>0.11444444444444445</v>
      </c>
    </row>
    <row r="33" spans="1:22" ht="20.100000000000001" customHeight="1" thickBot="1" x14ac:dyDescent="0.3">
      <c r="A33" s="28" t="s">
        <v>14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</row>
    <row r="34" spans="1:22" ht="20.100000000000001" customHeight="1" thickBot="1" x14ac:dyDescent="0.3">
      <c r="A34" s="29"/>
      <c r="B34" s="26" t="s">
        <v>1</v>
      </c>
      <c r="C34" s="27"/>
      <c r="D34" s="26" t="s">
        <v>107</v>
      </c>
      <c r="E34" s="27"/>
      <c r="F34" s="26" t="s">
        <v>109</v>
      </c>
      <c r="G34" s="27"/>
      <c r="H34" s="26" t="s">
        <v>110</v>
      </c>
      <c r="I34" s="27"/>
      <c r="J34" s="26" t="s">
        <v>111</v>
      </c>
      <c r="K34" s="27"/>
      <c r="L34" s="26" t="s">
        <v>112</v>
      </c>
      <c r="M34" s="27"/>
      <c r="N34" s="26" t="s">
        <v>113</v>
      </c>
      <c r="O34" s="27"/>
      <c r="P34" s="26" t="s">
        <v>114</v>
      </c>
      <c r="Q34" s="27"/>
      <c r="R34" s="26" t="s">
        <v>115</v>
      </c>
      <c r="S34" s="27"/>
      <c r="T34" s="26" t="s">
        <v>2</v>
      </c>
      <c r="U34" s="31"/>
      <c r="V34" s="27"/>
    </row>
    <row r="35" spans="1:22" ht="20.100000000000001" customHeight="1" thickBot="1" x14ac:dyDescent="0.3">
      <c r="A35" s="30"/>
      <c r="B35" s="4" t="s">
        <v>3</v>
      </c>
      <c r="C35" s="4" t="s">
        <v>4</v>
      </c>
      <c r="D35" s="4" t="s">
        <v>3</v>
      </c>
      <c r="E35" s="4" t="s">
        <v>4</v>
      </c>
      <c r="F35" s="4" t="s">
        <v>3</v>
      </c>
      <c r="G35" s="4" t="s">
        <v>4</v>
      </c>
      <c r="H35" s="4" t="s">
        <v>3</v>
      </c>
      <c r="I35" s="4" t="s">
        <v>4</v>
      </c>
      <c r="J35" s="4" t="s">
        <v>3</v>
      </c>
      <c r="K35" s="4" t="s">
        <v>4</v>
      </c>
      <c r="L35" s="4" t="s">
        <v>3</v>
      </c>
      <c r="M35" s="4" t="s">
        <v>4</v>
      </c>
      <c r="N35" s="4" t="s">
        <v>3</v>
      </c>
      <c r="O35" s="4" t="s">
        <v>4</v>
      </c>
      <c r="P35" s="4" t="s">
        <v>3</v>
      </c>
      <c r="Q35" s="4" t="s">
        <v>4</v>
      </c>
      <c r="R35" s="4" t="s">
        <v>3</v>
      </c>
      <c r="S35" s="4" t="s">
        <v>4</v>
      </c>
      <c r="T35" s="4" t="s">
        <v>3</v>
      </c>
      <c r="U35" s="4" t="s">
        <v>4</v>
      </c>
      <c r="V35" s="4" t="s">
        <v>5</v>
      </c>
    </row>
    <row r="36" spans="1:22" ht="20.100000000000001" customHeight="1" thickBot="1" x14ac:dyDescent="0.3">
      <c r="A36" s="15" t="s">
        <v>15</v>
      </c>
      <c r="B36" s="5">
        <v>160</v>
      </c>
      <c r="C36" s="5">
        <v>137</v>
      </c>
      <c r="D36" s="5">
        <v>160</v>
      </c>
      <c r="E36" s="5">
        <v>126</v>
      </c>
      <c r="F36" s="5">
        <v>160</v>
      </c>
      <c r="G36" s="5">
        <v>163</v>
      </c>
      <c r="H36" s="5">
        <v>160</v>
      </c>
      <c r="I36" s="5">
        <v>160</v>
      </c>
      <c r="J36" s="5">
        <v>160</v>
      </c>
      <c r="K36" s="5">
        <v>200</v>
      </c>
      <c r="L36" s="5">
        <v>160</v>
      </c>
      <c r="M36" s="5">
        <v>209</v>
      </c>
      <c r="N36" s="5">
        <v>160</v>
      </c>
      <c r="O36" s="5">
        <v>161</v>
      </c>
      <c r="P36" s="5">
        <v>160</v>
      </c>
      <c r="Q36" s="5">
        <v>161</v>
      </c>
      <c r="R36" s="5">
        <v>160</v>
      </c>
      <c r="S36" s="5">
        <v>145</v>
      </c>
      <c r="T36" s="10">
        <f>B36*9</f>
        <v>1440</v>
      </c>
      <c r="U36" s="11">
        <f>C36+E36+G36+I36+K36+M36+O36+Q36+S36</f>
        <v>1462</v>
      </c>
      <c r="V36" s="6">
        <f t="shared" ref="V36:V37" si="40">(U36-T36)/T36</f>
        <v>1.5277777777777777E-2</v>
      </c>
    </row>
    <row r="37" spans="1:22" ht="20.100000000000001" customHeight="1" thickBot="1" x14ac:dyDescent="0.3">
      <c r="A37" s="15" t="s">
        <v>2</v>
      </c>
      <c r="B37" s="5">
        <f t="shared" ref="B37:C37" si="41">SUM(B36)</f>
        <v>160</v>
      </c>
      <c r="C37" s="5">
        <f t="shared" si="41"/>
        <v>137</v>
      </c>
      <c r="D37" s="5">
        <f t="shared" ref="D37:E37" si="42">SUM(D36)</f>
        <v>160</v>
      </c>
      <c r="E37" s="5">
        <f t="shared" si="42"/>
        <v>126</v>
      </c>
      <c r="F37" s="5">
        <f t="shared" ref="F37:I37" si="43">SUM(F36)</f>
        <v>160</v>
      </c>
      <c r="G37" s="5">
        <f t="shared" si="43"/>
        <v>163</v>
      </c>
      <c r="H37" s="5">
        <f t="shared" si="43"/>
        <v>160</v>
      </c>
      <c r="I37" s="5">
        <f t="shared" si="43"/>
        <v>160</v>
      </c>
      <c r="J37" s="5">
        <f t="shared" ref="J37:K37" si="44">SUM(J36)</f>
        <v>160</v>
      </c>
      <c r="K37" s="5">
        <f t="shared" si="44"/>
        <v>200</v>
      </c>
      <c r="L37" s="5">
        <f t="shared" ref="L37:Q37" si="45">SUM(L36)</f>
        <v>160</v>
      </c>
      <c r="M37" s="5">
        <f t="shared" si="45"/>
        <v>209</v>
      </c>
      <c r="N37" s="5">
        <f t="shared" si="45"/>
        <v>160</v>
      </c>
      <c r="O37" s="5">
        <f t="shared" si="45"/>
        <v>161</v>
      </c>
      <c r="P37" s="5">
        <f t="shared" si="45"/>
        <v>160</v>
      </c>
      <c r="Q37" s="5">
        <f t="shared" si="45"/>
        <v>161</v>
      </c>
      <c r="R37" s="5">
        <f t="shared" ref="R37:S37" si="46">SUM(R36)</f>
        <v>160</v>
      </c>
      <c r="S37" s="5">
        <f t="shared" si="46"/>
        <v>145</v>
      </c>
      <c r="T37" s="8">
        <f>SUM(T35:T36)</f>
        <v>1440</v>
      </c>
      <c r="U37" s="8">
        <f>SUM(U35:U36)</f>
        <v>1462</v>
      </c>
      <c r="V37" s="6">
        <f t="shared" si="40"/>
        <v>1.5277777777777777E-2</v>
      </c>
    </row>
    <row r="38" spans="1:22" ht="0.75" customHeight="1" thickBot="1" x14ac:dyDescent="0.3">
      <c r="A38" s="28" t="s">
        <v>33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</row>
    <row r="39" spans="1:22" ht="19.5" hidden="1" customHeight="1" thickBot="1" x14ac:dyDescent="0.3">
      <c r="A39" s="29"/>
      <c r="B39" s="26" t="s">
        <v>1</v>
      </c>
      <c r="C39" s="27"/>
      <c r="D39" s="26" t="s">
        <v>1</v>
      </c>
      <c r="E39" s="27"/>
      <c r="F39" s="26" t="s">
        <v>1</v>
      </c>
      <c r="G39" s="27"/>
      <c r="H39" s="26" t="s">
        <v>1</v>
      </c>
      <c r="I39" s="27"/>
      <c r="J39" s="26" t="s">
        <v>1</v>
      </c>
      <c r="K39" s="27"/>
      <c r="L39" s="26" t="s">
        <v>1</v>
      </c>
      <c r="M39" s="27"/>
      <c r="N39" s="26" t="s">
        <v>1</v>
      </c>
      <c r="O39" s="27"/>
      <c r="P39" s="26" t="s">
        <v>1</v>
      </c>
      <c r="Q39" s="27"/>
      <c r="R39" s="26" t="s">
        <v>1</v>
      </c>
      <c r="S39" s="27"/>
      <c r="T39" s="26" t="s">
        <v>2</v>
      </c>
      <c r="U39" s="31"/>
      <c r="V39" s="27"/>
    </row>
    <row r="40" spans="1:22" ht="19.5" hidden="1" customHeight="1" x14ac:dyDescent="0.25">
      <c r="A40" s="30"/>
      <c r="B40" s="4" t="s">
        <v>3</v>
      </c>
      <c r="C40" s="4" t="s">
        <v>4</v>
      </c>
      <c r="D40" s="4" t="s">
        <v>3</v>
      </c>
      <c r="E40" s="4" t="s">
        <v>4</v>
      </c>
      <c r="F40" s="4" t="s">
        <v>3</v>
      </c>
      <c r="G40" s="4" t="s">
        <v>4</v>
      </c>
      <c r="H40" s="4" t="s">
        <v>3</v>
      </c>
      <c r="I40" s="4" t="s">
        <v>4</v>
      </c>
      <c r="J40" s="4" t="s">
        <v>3</v>
      </c>
      <c r="K40" s="4" t="s">
        <v>4</v>
      </c>
      <c r="L40" s="4" t="s">
        <v>3</v>
      </c>
      <c r="M40" s="4" t="s">
        <v>4</v>
      </c>
      <c r="N40" s="4" t="s">
        <v>3</v>
      </c>
      <c r="O40" s="4" t="s">
        <v>4</v>
      </c>
      <c r="P40" s="4" t="s">
        <v>3</v>
      </c>
      <c r="Q40" s="4" t="s">
        <v>4</v>
      </c>
      <c r="R40" s="4" t="s">
        <v>3</v>
      </c>
      <c r="S40" s="4" t="s">
        <v>4</v>
      </c>
      <c r="T40" s="4" t="s">
        <v>3</v>
      </c>
      <c r="U40" s="4" t="s">
        <v>4</v>
      </c>
      <c r="V40" s="4" t="s">
        <v>5</v>
      </c>
    </row>
    <row r="41" spans="1:22" ht="19.5" hidden="1" customHeight="1" x14ac:dyDescent="0.25">
      <c r="A41" s="15" t="s">
        <v>34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4"/>
      <c r="U41" s="4"/>
      <c r="V41" s="4"/>
    </row>
    <row r="42" spans="1:22" ht="19.5" hidden="1" customHeight="1" x14ac:dyDescent="0.25">
      <c r="A42" s="15" t="s">
        <v>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8"/>
      <c r="U42" s="8"/>
      <c r="V42" s="4"/>
    </row>
    <row r="43" spans="1:22" ht="19.5" hidden="1" customHeight="1" x14ac:dyDescent="0.25">
      <c r="A43" s="15" t="s">
        <v>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7"/>
      <c r="U43" s="7"/>
      <c r="V43" s="4"/>
    </row>
    <row r="44" spans="1:22" ht="19.5" customHeight="1" thickBot="1" x14ac:dyDescent="0.3">
      <c r="A44" s="28" t="s">
        <v>35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</row>
    <row r="45" spans="1:22" ht="20.100000000000001" customHeight="1" thickBot="1" x14ac:dyDescent="0.3">
      <c r="A45" s="29"/>
      <c r="B45" s="26" t="s">
        <v>1</v>
      </c>
      <c r="C45" s="27"/>
      <c r="D45" s="26" t="s">
        <v>107</v>
      </c>
      <c r="E45" s="27"/>
      <c r="F45" s="26" t="s">
        <v>109</v>
      </c>
      <c r="G45" s="27"/>
      <c r="H45" s="26" t="s">
        <v>110</v>
      </c>
      <c r="I45" s="27"/>
      <c r="J45" s="26" t="s">
        <v>111</v>
      </c>
      <c r="K45" s="27"/>
      <c r="L45" s="26" t="s">
        <v>112</v>
      </c>
      <c r="M45" s="27"/>
      <c r="N45" s="26" t="s">
        <v>113</v>
      </c>
      <c r="O45" s="27"/>
      <c r="P45" s="26" t="s">
        <v>114</v>
      </c>
      <c r="Q45" s="27"/>
      <c r="R45" s="26" t="s">
        <v>115</v>
      </c>
      <c r="S45" s="27"/>
      <c r="T45" s="26" t="s">
        <v>2</v>
      </c>
      <c r="U45" s="31"/>
      <c r="V45" s="27"/>
    </row>
    <row r="46" spans="1:22" ht="19.5" customHeight="1" thickBot="1" x14ac:dyDescent="0.3">
      <c r="A46" s="30"/>
      <c r="B46" s="4" t="s">
        <v>3</v>
      </c>
      <c r="C46" s="4" t="s">
        <v>4</v>
      </c>
      <c r="D46" s="4" t="s">
        <v>3</v>
      </c>
      <c r="E46" s="4" t="s">
        <v>4</v>
      </c>
      <c r="F46" s="4" t="s">
        <v>3</v>
      </c>
      <c r="G46" s="4" t="s">
        <v>4</v>
      </c>
      <c r="H46" s="4" t="s">
        <v>3</v>
      </c>
      <c r="I46" s="4" t="s">
        <v>4</v>
      </c>
      <c r="J46" s="4" t="s">
        <v>3</v>
      </c>
      <c r="K46" s="4" t="s">
        <v>4</v>
      </c>
      <c r="L46" s="4" t="s">
        <v>3</v>
      </c>
      <c r="M46" s="4" t="s">
        <v>4</v>
      </c>
      <c r="N46" s="4" t="s">
        <v>3</v>
      </c>
      <c r="O46" s="4" t="s">
        <v>4</v>
      </c>
      <c r="P46" s="4" t="s">
        <v>3</v>
      </c>
      <c r="Q46" s="4" t="s">
        <v>4</v>
      </c>
      <c r="R46" s="4" t="s">
        <v>3</v>
      </c>
      <c r="S46" s="4" t="s">
        <v>4</v>
      </c>
      <c r="T46" s="4" t="s">
        <v>3</v>
      </c>
      <c r="U46" s="4" t="s">
        <v>4</v>
      </c>
      <c r="V46" s="4" t="s">
        <v>5</v>
      </c>
    </row>
    <row r="47" spans="1:22" ht="19.5" hidden="1" customHeight="1" thickBot="1" x14ac:dyDescent="0.3">
      <c r="A47" s="15" t="s">
        <v>36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4"/>
      <c r="U47" s="4"/>
      <c r="V47" s="4"/>
    </row>
    <row r="48" spans="1:22" ht="19.5" hidden="1" customHeight="1" thickBot="1" x14ac:dyDescent="0.3">
      <c r="A48" s="15" t="s">
        <v>37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4"/>
      <c r="U48" s="4"/>
      <c r="V48" s="4"/>
    </row>
    <row r="49" spans="1:22" ht="19.5" hidden="1" customHeight="1" thickBot="1" x14ac:dyDescent="0.3">
      <c r="A49" s="15" t="s">
        <v>38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4"/>
      <c r="U49" s="4"/>
      <c r="V49" s="4"/>
    </row>
    <row r="50" spans="1:22" ht="20.100000000000001" customHeight="1" thickBot="1" x14ac:dyDescent="0.3">
      <c r="A50" s="15" t="s">
        <v>21</v>
      </c>
      <c r="B50" s="5">
        <v>150</v>
      </c>
      <c r="C50" s="5">
        <v>183</v>
      </c>
      <c r="D50" s="5">
        <v>150</v>
      </c>
      <c r="E50" s="5">
        <v>164</v>
      </c>
      <c r="F50" s="5">
        <v>150</v>
      </c>
      <c r="G50" s="5">
        <v>234</v>
      </c>
      <c r="H50" s="5">
        <v>150</v>
      </c>
      <c r="I50" s="5">
        <v>166</v>
      </c>
      <c r="J50" s="5">
        <v>150</v>
      </c>
      <c r="K50" s="5">
        <v>172</v>
      </c>
      <c r="L50" s="5">
        <v>150</v>
      </c>
      <c r="M50" s="5">
        <v>161</v>
      </c>
      <c r="N50" s="5">
        <v>150</v>
      </c>
      <c r="O50" s="5">
        <v>160</v>
      </c>
      <c r="P50" s="5">
        <v>150</v>
      </c>
      <c r="Q50" s="5">
        <v>184</v>
      </c>
      <c r="R50" s="5">
        <v>150</v>
      </c>
      <c r="S50" s="5">
        <v>145</v>
      </c>
      <c r="T50" s="10">
        <f>B50*9</f>
        <v>1350</v>
      </c>
      <c r="U50" s="11">
        <f>C50+E50+G50+I50+K50+M50+O50+Q50+S50</f>
        <v>1569</v>
      </c>
      <c r="V50" s="6">
        <f t="shared" ref="V50:V78" si="47">(U50-T50)/T50</f>
        <v>0.16222222222222221</v>
      </c>
    </row>
    <row r="51" spans="1:22" ht="18.75" customHeight="1" thickBot="1" x14ac:dyDescent="0.3">
      <c r="A51" s="15" t="s">
        <v>22</v>
      </c>
      <c r="B51" s="5">
        <v>300</v>
      </c>
      <c r="C51" s="5">
        <v>82</v>
      </c>
      <c r="D51" s="5">
        <v>300</v>
      </c>
      <c r="E51" s="5">
        <v>460</v>
      </c>
      <c r="F51" s="5">
        <v>300</v>
      </c>
      <c r="G51" s="5">
        <v>467</v>
      </c>
      <c r="H51" s="5">
        <v>300</v>
      </c>
      <c r="I51" s="5">
        <v>318</v>
      </c>
      <c r="J51" s="5">
        <v>300</v>
      </c>
      <c r="K51" s="5">
        <v>303</v>
      </c>
      <c r="L51" s="5">
        <v>300</v>
      </c>
      <c r="M51" s="5">
        <v>293</v>
      </c>
      <c r="N51" s="5">
        <v>300</v>
      </c>
      <c r="O51" s="5">
        <v>318</v>
      </c>
      <c r="P51" s="5">
        <v>300</v>
      </c>
      <c r="Q51" s="5">
        <v>326</v>
      </c>
      <c r="R51" s="5">
        <v>300</v>
      </c>
      <c r="S51" s="5">
        <v>303</v>
      </c>
      <c r="T51" s="10">
        <f>B51*9</f>
        <v>2700</v>
      </c>
      <c r="U51" s="11">
        <f>C51+E51+G51+I51+K51+M51+O51+Q51+S51</f>
        <v>2870</v>
      </c>
      <c r="V51" s="6">
        <f t="shared" si="47"/>
        <v>6.2962962962962957E-2</v>
      </c>
    </row>
    <row r="52" spans="1:22" ht="19.5" hidden="1" customHeight="1" thickBot="1" x14ac:dyDescent="0.3">
      <c r="A52" s="15" t="s">
        <v>39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10">
        <f t="shared" ref="T52" si="48">B52*3</f>
        <v>0</v>
      </c>
      <c r="U52" s="19">
        <f t="shared" ref="U52" si="49">C52+E52+G52</f>
        <v>0</v>
      </c>
      <c r="V52" s="6" t="e">
        <f t="shared" si="47"/>
        <v>#DIV/0!</v>
      </c>
    </row>
    <row r="53" spans="1:22" ht="20.100000000000001" customHeight="1" thickBot="1" x14ac:dyDescent="0.3">
      <c r="A53" s="17" t="s">
        <v>23</v>
      </c>
      <c r="B53" s="4">
        <f t="shared" ref="B53:C53" si="50">SUM(B50:B52)</f>
        <v>450</v>
      </c>
      <c r="C53" s="4">
        <f t="shared" si="50"/>
        <v>265</v>
      </c>
      <c r="D53" s="4">
        <f t="shared" ref="D53:E53" si="51">SUM(D50:D52)</f>
        <v>450</v>
      </c>
      <c r="E53" s="4">
        <f t="shared" si="51"/>
        <v>624</v>
      </c>
      <c r="F53" s="4">
        <f t="shared" ref="F53:I53" si="52">SUM(F50:F52)</f>
        <v>450</v>
      </c>
      <c r="G53" s="4">
        <f t="shared" si="52"/>
        <v>701</v>
      </c>
      <c r="H53" s="4">
        <f t="shared" si="52"/>
        <v>450</v>
      </c>
      <c r="I53" s="4">
        <f t="shared" si="52"/>
        <v>484</v>
      </c>
      <c r="J53" s="4">
        <f t="shared" ref="J53:K53" si="53">SUM(J50:J52)</f>
        <v>450</v>
      </c>
      <c r="K53" s="4">
        <f t="shared" si="53"/>
        <v>475</v>
      </c>
      <c r="L53" s="4">
        <f t="shared" ref="L53:Q53" si="54">SUM(L50:L52)</f>
        <v>450</v>
      </c>
      <c r="M53" s="4">
        <f t="shared" si="54"/>
        <v>454</v>
      </c>
      <c r="N53" s="4">
        <f t="shared" si="54"/>
        <v>450</v>
      </c>
      <c r="O53" s="4">
        <f t="shared" si="54"/>
        <v>478</v>
      </c>
      <c r="P53" s="4">
        <f t="shared" si="54"/>
        <v>450</v>
      </c>
      <c r="Q53" s="4">
        <f t="shared" si="54"/>
        <v>510</v>
      </c>
      <c r="R53" s="4">
        <f t="shared" ref="R53:S53" si="55">SUM(R50:R52)</f>
        <v>450</v>
      </c>
      <c r="S53" s="4">
        <f t="shared" si="55"/>
        <v>448</v>
      </c>
      <c r="T53" s="10">
        <f>T51+T50</f>
        <v>4050</v>
      </c>
      <c r="U53" s="10">
        <f>U51+U50</f>
        <v>4439</v>
      </c>
      <c r="V53" s="6">
        <f t="shared" si="47"/>
        <v>9.6049382716049389E-2</v>
      </c>
    </row>
    <row r="54" spans="1:22" ht="20.100000000000001" customHeight="1" thickBot="1" x14ac:dyDescent="0.3">
      <c r="A54" s="15" t="s">
        <v>25</v>
      </c>
      <c r="B54" s="5">
        <v>20</v>
      </c>
      <c r="C54" s="5">
        <v>22</v>
      </c>
      <c r="D54" s="5">
        <v>20</v>
      </c>
      <c r="E54" s="5">
        <v>18</v>
      </c>
      <c r="F54" s="5">
        <v>20</v>
      </c>
      <c r="G54" s="5">
        <v>29</v>
      </c>
      <c r="H54" s="5">
        <v>20</v>
      </c>
      <c r="I54" s="5">
        <v>18</v>
      </c>
      <c r="J54" s="5">
        <v>20</v>
      </c>
      <c r="K54" s="5">
        <v>18</v>
      </c>
      <c r="L54" s="5">
        <v>20</v>
      </c>
      <c r="M54" s="5">
        <v>14</v>
      </c>
      <c r="N54" s="5">
        <v>20</v>
      </c>
      <c r="O54" s="5">
        <v>20</v>
      </c>
      <c r="P54" s="5">
        <v>20</v>
      </c>
      <c r="Q54" s="5">
        <v>26</v>
      </c>
      <c r="R54" s="5">
        <v>20</v>
      </c>
      <c r="S54" s="5">
        <v>12</v>
      </c>
      <c r="T54" s="10">
        <f>B54*9</f>
        <v>180</v>
      </c>
      <c r="U54" s="11">
        <f>C54+E54+G54+I54+K54+M54+O54+Q54+S54</f>
        <v>177</v>
      </c>
      <c r="V54" s="6">
        <f t="shared" si="47"/>
        <v>-1.6666666666666666E-2</v>
      </c>
    </row>
    <row r="55" spans="1:22" ht="20.100000000000001" customHeight="1" thickBot="1" x14ac:dyDescent="0.3">
      <c r="A55" s="15" t="s">
        <v>26</v>
      </c>
      <c r="B55" s="5">
        <v>80</v>
      </c>
      <c r="C55" s="5">
        <v>63</v>
      </c>
      <c r="D55" s="5">
        <v>80</v>
      </c>
      <c r="E55" s="5">
        <v>58</v>
      </c>
      <c r="F55" s="5">
        <v>80</v>
      </c>
      <c r="G55" s="5">
        <v>52</v>
      </c>
      <c r="H55" s="5">
        <v>80</v>
      </c>
      <c r="I55" s="5">
        <v>51</v>
      </c>
      <c r="J55" s="5">
        <v>80</v>
      </c>
      <c r="K55" s="5">
        <v>49</v>
      </c>
      <c r="L55" s="5">
        <v>80</v>
      </c>
      <c r="M55" s="5">
        <v>97</v>
      </c>
      <c r="N55" s="5">
        <v>80</v>
      </c>
      <c r="O55" s="5">
        <v>62</v>
      </c>
      <c r="P55" s="5">
        <v>80</v>
      </c>
      <c r="Q55" s="5">
        <v>72</v>
      </c>
      <c r="R55" s="5">
        <v>80</v>
      </c>
      <c r="S55" s="5">
        <v>70</v>
      </c>
      <c r="T55" s="10">
        <f>B55*9</f>
        <v>720</v>
      </c>
      <c r="U55" s="11">
        <f>C55+E55+G55+I55+K55+M55+O55+Q55+S55</f>
        <v>574</v>
      </c>
      <c r="V55" s="6">
        <f t="shared" si="47"/>
        <v>-0.20277777777777778</v>
      </c>
    </row>
    <row r="56" spans="1:22" ht="20.100000000000001" customHeight="1" thickBot="1" x14ac:dyDescent="0.3">
      <c r="A56" s="15" t="s">
        <v>27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10">
        <f t="shared" ref="T56" si="56">B56*5</f>
        <v>0</v>
      </c>
      <c r="U56" s="19">
        <f t="shared" ref="U56" si="57">C56+E56+G56+I56+K56</f>
        <v>0</v>
      </c>
      <c r="V56" s="9"/>
    </row>
    <row r="57" spans="1:22" ht="20.100000000000001" customHeight="1" thickBot="1" x14ac:dyDescent="0.3">
      <c r="A57" s="15" t="s">
        <v>28</v>
      </c>
      <c r="B57" s="5">
        <v>200</v>
      </c>
      <c r="C57" s="5">
        <v>182</v>
      </c>
      <c r="D57" s="5">
        <v>200</v>
      </c>
      <c r="E57" s="5">
        <v>186</v>
      </c>
      <c r="F57" s="5">
        <v>200</v>
      </c>
      <c r="G57" s="5">
        <v>275</v>
      </c>
      <c r="H57" s="5">
        <v>200</v>
      </c>
      <c r="I57" s="5">
        <v>176</v>
      </c>
      <c r="J57" s="5">
        <v>200</v>
      </c>
      <c r="K57" s="5">
        <v>261</v>
      </c>
      <c r="L57" s="5">
        <v>200</v>
      </c>
      <c r="M57" s="5">
        <v>280</v>
      </c>
      <c r="N57" s="5">
        <v>200</v>
      </c>
      <c r="O57" s="5">
        <v>189</v>
      </c>
      <c r="P57" s="5">
        <v>200</v>
      </c>
      <c r="Q57" s="5">
        <v>271</v>
      </c>
      <c r="R57" s="5">
        <v>200</v>
      </c>
      <c r="S57" s="5">
        <v>166</v>
      </c>
      <c r="T57" s="10">
        <f>B57*9</f>
        <v>1800</v>
      </c>
      <c r="U57" s="11">
        <f>C57+E57+G57+I57+K57+M57+O57+Q57+S57</f>
        <v>1986</v>
      </c>
      <c r="V57" s="6">
        <f t="shared" si="47"/>
        <v>0.10333333333333333</v>
      </c>
    </row>
    <row r="58" spans="1:22" ht="18" customHeight="1" thickBot="1" x14ac:dyDescent="0.3">
      <c r="A58" s="17" t="s">
        <v>24</v>
      </c>
      <c r="B58" s="4">
        <f t="shared" ref="B58:U58" si="58">SUM(B54:B57)</f>
        <v>300</v>
      </c>
      <c r="C58" s="4">
        <f t="shared" si="58"/>
        <v>267</v>
      </c>
      <c r="D58" s="4">
        <f t="shared" ref="D58:E58" si="59">SUM(D54:D57)</f>
        <v>300</v>
      </c>
      <c r="E58" s="4">
        <f t="shared" si="59"/>
        <v>262</v>
      </c>
      <c r="F58" s="4">
        <f t="shared" ref="F58:I58" si="60">SUM(F54:F57)</f>
        <v>300</v>
      </c>
      <c r="G58" s="4">
        <f t="shared" si="60"/>
        <v>356</v>
      </c>
      <c r="H58" s="4">
        <f t="shared" si="60"/>
        <v>300</v>
      </c>
      <c r="I58" s="4">
        <f t="shared" si="60"/>
        <v>245</v>
      </c>
      <c r="J58" s="4">
        <f t="shared" ref="J58:K58" si="61">SUM(J54:J57)</f>
        <v>300</v>
      </c>
      <c r="K58" s="4">
        <f t="shared" si="61"/>
        <v>328</v>
      </c>
      <c r="L58" s="4">
        <f t="shared" ref="L58:Q58" si="62">SUM(L54:L57)</f>
        <v>300</v>
      </c>
      <c r="M58" s="4">
        <f t="shared" si="62"/>
        <v>391</v>
      </c>
      <c r="N58" s="4">
        <f t="shared" si="62"/>
        <v>300</v>
      </c>
      <c r="O58" s="4">
        <f t="shared" si="62"/>
        <v>271</v>
      </c>
      <c r="P58" s="4">
        <f t="shared" si="62"/>
        <v>300</v>
      </c>
      <c r="Q58" s="4">
        <f t="shared" si="62"/>
        <v>369</v>
      </c>
      <c r="R58" s="4">
        <f t="shared" ref="R58:S58" si="63">SUM(R54:R57)</f>
        <v>300</v>
      </c>
      <c r="S58" s="4">
        <f t="shared" si="63"/>
        <v>248</v>
      </c>
      <c r="T58" s="4">
        <f>SUM(T54:T57)</f>
        <v>2700</v>
      </c>
      <c r="U58" s="4">
        <f t="shared" si="58"/>
        <v>2737</v>
      </c>
      <c r="V58" s="6">
        <f t="shared" si="47"/>
        <v>1.3703703703703704E-2</v>
      </c>
    </row>
    <row r="59" spans="1:22" ht="0.75" hidden="1" customHeight="1" thickBot="1" x14ac:dyDescent="0.3">
      <c r="A59" s="15" t="s">
        <v>40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4"/>
      <c r="U59" s="4"/>
      <c r="V59" s="6" t="e">
        <f t="shared" si="47"/>
        <v>#DIV/0!</v>
      </c>
    </row>
    <row r="60" spans="1:22" ht="19.5" hidden="1" customHeight="1" thickBot="1" x14ac:dyDescent="0.3">
      <c r="A60" s="15" t="s">
        <v>41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4"/>
      <c r="U60" s="4"/>
      <c r="V60" s="6" t="e">
        <f t="shared" si="47"/>
        <v>#DIV/0!</v>
      </c>
    </row>
    <row r="61" spans="1:22" ht="19.5" hidden="1" customHeight="1" thickBot="1" x14ac:dyDescent="0.3">
      <c r="A61" s="15" t="s">
        <v>42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4"/>
      <c r="U61" s="4"/>
      <c r="V61" s="6" t="e">
        <f t="shared" si="47"/>
        <v>#DIV/0!</v>
      </c>
    </row>
    <row r="62" spans="1:22" ht="19.5" hidden="1" customHeight="1" thickBot="1" x14ac:dyDescent="0.3">
      <c r="A62" s="17" t="s">
        <v>41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6" t="e">
        <f t="shared" si="47"/>
        <v>#DIV/0!</v>
      </c>
    </row>
    <row r="63" spans="1:22" ht="19.5" hidden="1" customHeight="1" thickBot="1" x14ac:dyDescent="0.3">
      <c r="A63" s="15" t="s">
        <v>43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4"/>
      <c r="U63" s="4"/>
      <c r="V63" s="6" t="e">
        <f t="shared" si="47"/>
        <v>#DIV/0!</v>
      </c>
    </row>
    <row r="64" spans="1:22" ht="19.5" hidden="1" customHeight="1" thickBot="1" x14ac:dyDescent="0.3">
      <c r="A64" s="15" t="s">
        <v>44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4"/>
      <c r="U64" s="4"/>
      <c r="V64" s="6" t="e">
        <f t="shared" si="47"/>
        <v>#DIV/0!</v>
      </c>
    </row>
    <row r="65" spans="1:22" ht="19.5" hidden="1" customHeight="1" thickBot="1" x14ac:dyDescent="0.3">
      <c r="A65" s="17" t="s">
        <v>45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6" t="e">
        <f t="shared" si="47"/>
        <v>#DIV/0!</v>
      </c>
    </row>
    <row r="66" spans="1:22" ht="19.5" hidden="1" customHeight="1" thickBot="1" x14ac:dyDescent="0.3">
      <c r="A66" s="15" t="s">
        <v>46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4"/>
      <c r="U66" s="4"/>
      <c r="V66" s="6" t="e">
        <f t="shared" si="47"/>
        <v>#DIV/0!</v>
      </c>
    </row>
    <row r="67" spans="1:22" ht="19.5" hidden="1" customHeight="1" thickBot="1" x14ac:dyDescent="0.3">
      <c r="A67" s="15" t="s">
        <v>47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4"/>
      <c r="U67" s="4"/>
      <c r="V67" s="6" t="e">
        <f t="shared" si="47"/>
        <v>#DIV/0!</v>
      </c>
    </row>
    <row r="68" spans="1:22" ht="19.5" hidden="1" customHeight="1" thickBot="1" x14ac:dyDescent="0.3">
      <c r="A68" s="15" t="s">
        <v>48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4"/>
      <c r="U68" s="4"/>
      <c r="V68" s="6" t="e">
        <f t="shared" si="47"/>
        <v>#DIV/0!</v>
      </c>
    </row>
    <row r="69" spans="1:22" ht="19.5" hidden="1" customHeight="1" thickBot="1" x14ac:dyDescent="0.3">
      <c r="A69" s="15" t="s">
        <v>49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4"/>
      <c r="U69" s="4"/>
      <c r="V69" s="6" t="e">
        <f t="shared" si="47"/>
        <v>#DIV/0!</v>
      </c>
    </row>
    <row r="70" spans="1:22" ht="20.100000000000001" customHeight="1" thickBot="1" x14ac:dyDescent="0.3">
      <c r="A70" s="15" t="s">
        <v>50</v>
      </c>
      <c r="B70" s="5">
        <v>31</v>
      </c>
      <c r="C70" s="5">
        <v>43</v>
      </c>
      <c r="D70" s="5">
        <v>31</v>
      </c>
      <c r="E70" s="5">
        <v>41</v>
      </c>
      <c r="F70" s="5">
        <v>31</v>
      </c>
      <c r="G70" s="5">
        <v>50</v>
      </c>
      <c r="H70" s="5">
        <v>31</v>
      </c>
      <c r="I70" s="5">
        <v>22</v>
      </c>
      <c r="J70" s="5">
        <v>31</v>
      </c>
      <c r="K70" s="5">
        <v>23</v>
      </c>
      <c r="L70" s="5">
        <v>31</v>
      </c>
      <c r="M70" s="5">
        <v>36</v>
      </c>
      <c r="N70" s="5">
        <v>31</v>
      </c>
      <c r="O70" s="5">
        <v>30</v>
      </c>
      <c r="P70" s="5">
        <v>31</v>
      </c>
      <c r="Q70" s="5">
        <v>54</v>
      </c>
      <c r="R70" s="5">
        <v>31</v>
      </c>
      <c r="S70" s="5">
        <v>19</v>
      </c>
      <c r="T70" s="10">
        <f>B70*9</f>
        <v>279</v>
      </c>
      <c r="U70" s="11">
        <f>C70+E70+G70+I70+K70+M70+O70+Q70+S70</f>
        <v>318</v>
      </c>
      <c r="V70" s="6">
        <f t="shared" si="47"/>
        <v>0.13978494623655913</v>
      </c>
    </row>
    <row r="71" spans="1:22" ht="18" customHeight="1" thickBot="1" x14ac:dyDescent="0.3">
      <c r="A71" s="17" t="s">
        <v>51</v>
      </c>
      <c r="B71" s="4">
        <f t="shared" ref="B71:C71" si="64">SUM(B70)</f>
        <v>31</v>
      </c>
      <c r="C71" s="4">
        <f t="shared" si="64"/>
        <v>43</v>
      </c>
      <c r="D71" s="4">
        <f t="shared" ref="D71:E71" si="65">SUM(D70)</f>
        <v>31</v>
      </c>
      <c r="E71" s="4">
        <f t="shared" si="65"/>
        <v>41</v>
      </c>
      <c r="F71" s="4">
        <f t="shared" ref="F71:I71" si="66">SUM(F70)</f>
        <v>31</v>
      </c>
      <c r="G71" s="4">
        <f t="shared" si="66"/>
        <v>50</v>
      </c>
      <c r="H71" s="4">
        <f t="shared" si="66"/>
        <v>31</v>
      </c>
      <c r="I71" s="4">
        <f t="shared" si="66"/>
        <v>22</v>
      </c>
      <c r="J71" s="4">
        <f t="shared" ref="J71:K71" si="67">SUM(J70)</f>
        <v>31</v>
      </c>
      <c r="K71" s="4">
        <f t="shared" si="67"/>
        <v>23</v>
      </c>
      <c r="L71" s="4">
        <f t="shared" ref="L71:Q71" si="68">SUM(L70)</f>
        <v>31</v>
      </c>
      <c r="M71" s="4">
        <f t="shared" si="68"/>
        <v>36</v>
      </c>
      <c r="N71" s="4">
        <f t="shared" si="68"/>
        <v>31</v>
      </c>
      <c r="O71" s="4">
        <f t="shared" si="68"/>
        <v>30</v>
      </c>
      <c r="P71" s="4">
        <f t="shared" si="68"/>
        <v>31</v>
      </c>
      <c r="Q71" s="4">
        <f t="shared" si="68"/>
        <v>54</v>
      </c>
      <c r="R71" s="4">
        <f t="shared" ref="R71:S71" si="69">SUM(R70)</f>
        <v>31</v>
      </c>
      <c r="S71" s="4">
        <f t="shared" si="69"/>
        <v>19</v>
      </c>
      <c r="T71" s="8">
        <f>SUM(T67:T70)</f>
        <v>279</v>
      </c>
      <c r="U71" s="8">
        <f>SUM(U67:U70)</f>
        <v>318</v>
      </c>
      <c r="V71" s="6">
        <f t="shared" si="47"/>
        <v>0.13978494623655913</v>
      </c>
    </row>
    <row r="72" spans="1:22" ht="19.5" hidden="1" customHeight="1" thickBot="1" x14ac:dyDescent="0.3">
      <c r="A72" s="15" t="s">
        <v>52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4"/>
      <c r="U72" s="4"/>
      <c r="V72" s="6" t="e">
        <f t="shared" si="47"/>
        <v>#DIV/0!</v>
      </c>
    </row>
    <row r="73" spans="1:22" ht="19.5" hidden="1" customHeight="1" thickBot="1" x14ac:dyDescent="0.3">
      <c r="A73" s="15" t="s">
        <v>53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4"/>
      <c r="U73" s="4"/>
      <c r="V73" s="6" t="e">
        <f t="shared" si="47"/>
        <v>#DIV/0!</v>
      </c>
    </row>
    <row r="74" spans="1:22" ht="25.5" thickBot="1" x14ac:dyDescent="0.3">
      <c r="A74" s="15" t="s">
        <v>54</v>
      </c>
      <c r="B74" s="5">
        <v>200</v>
      </c>
      <c r="C74" s="5">
        <v>206</v>
      </c>
      <c r="D74" s="5">
        <v>200</v>
      </c>
      <c r="E74" s="5">
        <v>165</v>
      </c>
      <c r="F74" s="5">
        <v>200</v>
      </c>
      <c r="G74" s="5">
        <v>271</v>
      </c>
      <c r="H74" s="5">
        <v>200</v>
      </c>
      <c r="I74" s="5">
        <v>121</v>
      </c>
      <c r="J74" s="5">
        <v>200</v>
      </c>
      <c r="K74" s="5">
        <v>190</v>
      </c>
      <c r="L74" s="5">
        <v>200</v>
      </c>
      <c r="M74" s="5">
        <v>244</v>
      </c>
      <c r="N74" s="5">
        <v>200</v>
      </c>
      <c r="O74" s="5">
        <v>160</v>
      </c>
      <c r="P74" s="5">
        <v>200</v>
      </c>
      <c r="Q74" s="5">
        <v>228</v>
      </c>
      <c r="R74" s="5">
        <v>200</v>
      </c>
      <c r="S74" s="5">
        <v>158</v>
      </c>
      <c r="T74" s="10">
        <f>B74*9</f>
        <v>1800</v>
      </c>
      <c r="U74" s="11">
        <f>C74+E74+G74+I74+K74+M74+O74+Q74+S74</f>
        <v>1743</v>
      </c>
      <c r="V74" s="6">
        <f t="shared" si="47"/>
        <v>-3.1666666666666669E-2</v>
      </c>
    </row>
    <row r="75" spans="1:22" ht="19.5" hidden="1" customHeight="1" thickBot="1" x14ac:dyDescent="0.3">
      <c r="A75" s="15" t="s">
        <v>55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10">
        <f t="shared" ref="T75:T76" si="70">B75*7</f>
        <v>0</v>
      </c>
      <c r="U75" s="11">
        <f t="shared" ref="U75:U76" si="71">C75+E75+G75+I75+K75+M75+S75</f>
        <v>0</v>
      </c>
      <c r="V75" s="6" t="e">
        <f t="shared" si="47"/>
        <v>#DIV/0!</v>
      </c>
    </row>
    <row r="76" spans="1:22" ht="19.5" hidden="1" customHeight="1" thickBot="1" x14ac:dyDescent="0.3">
      <c r="A76" s="15" t="s">
        <v>56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10">
        <f t="shared" si="70"/>
        <v>0</v>
      </c>
      <c r="U76" s="11">
        <f t="shared" si="71"/>
        <v>0</v>
      </c>
      <c r="V76" s="6" t="e">
        <f t="shared" si="47"/>
        <v>#DIV/0!</v>
      </c>
    </row>
    <row r="77" spans="1:22" ht="20.100000000000001" customHeight="1" thickBot="1" x14ac:dyDescent="0.3">
      <c r="A77" s="15" t="s">
        <v>29</v>
      </c>
      <c r="B77" s="5">
        <v>80</v>
      </c>
      <c r="C77" s="5">
        <v>94</v>
      </c>
      <c r="D77" s="5">
        <v>80</v>
      </c>
      <c r="E77" s="5">
        <v>180</v>
      </c>
      <c r="F77" s="5">
        <v>80</v>
      </c>
      <c r="G77" s="5">
        <v>192</v>
      </c>
      <c r="H77" s="5">
        <v>80</v>
      </c>
      <c r="I77" s="5">
        <v>78</v>
      </c>
      <c r="J77" s="5">
        <v>80</v>
      </c>
      <c r="K77" s="5">
        <v>133</v>
      </c>
      <c r="L77" s="5">
        <v>80</v>
      </c>
      <c r="M77" s="5">
        <v>135</v>
      </c>
      <c r="N77" s="5">
        <v>80</v>
      </c>
      <c r="O77" s="5">
        <v>131</v>
      </c>
      <c r="P77" s="5">
        <v>80</v>
      </c>
      <c r="Q77" s="5">
        <v>137</v>
      </c>
      <c r="R77" s="5">
        <v>80</v>
      </c>
      <c r="S77" s="5">
        <v>123</v>
      </c>
      <c r="T77" s="10">
        <f>B77*9</f>
        <v>720</v>
      </c>
      <c r="U77" s="11">
        <f>C77+E77+G77+I77+K77+M77+O77+Q77+S77</f>
        <v>1203</v>
      </c>
      <c r="V77" s="6">
        <f t="shared" si="47"/>
        <v>0.67083333333333328</v>
      </c>
    </row>
    <row r="78" spans="1:22" ht="25.5" thickBot="1" x14ac:dyDescent="0.3">
      <c r="A78" s="15" t="s">
        <v>30</v>
      </c>
      <c r="B78" s="5">
        <v>20</v>
      </c>
      <c r="C78" s="5">
        <v>45</v>
      </c>
      <c r="D78" s="5">
        <v>20</v>
      </c>
      <c r="E78" s="5">
        <v>0</v>
      </c>
      <c r="F78" s="5">
        <v>20</v>
      </c>
      <c r="G78" s="5">
        <v>9</v>
      </c>
      <c r="H78" s="5">
        <v>20</v>
      </c>
      <c r="I78" s="5">
        <v>23</v>
      </c>
      <c r="J78" s="5">
        <v>20</v>
      </c>
      <c r="K78" s="5">
        <v>21</v>
      </c>
      <c r="L78" s="5">
        <v>20</v>
      </c>
      <c r="M78" s="5">
        <v>24</v>
      </c>
      <c r="N78" s="5">
        <v>20</v>
      </c>
      <c r="O78" s="5">
        <v>43</v>
      </c>
      <c r="P78" s="5">
        <v>20</v>
      </c>
      <c r="Q78" s="5">
        <v>28</v>
      </c>
      <c r="R78" s="5">
        <v>20</v>
      </c>
      <c r="S78" s="5">
        <v>27</v>
      </c>
      <c r="T78" s="10">
        <f>B78*9</f>
        <v>180</v>
      </c>
      <c r="U78" s="11">
        <f>C78+E78+G78+I78+K78+M78+O78+Q78+S78</f>
        <v>220</v>
      </c>
      <c r="V78" s="6">
        <f t="shared" si="47"/>
        <v>0.22222222222222221</v>
      </c>
    </row>
    <row r="79" spans="1:22" ht="18.75" customHeight="1" thickBot="1" x14ac:dyDescent="0.3">
      <c r="A79" s="15" t="s">
        <v>31</v>
      </c>
      <c r="B79" s="5">
        <v>140</v>
      </c>
      <c r="C79" s="5">
        <v>140</v>
      </c>
      <c r="D79" s="5">
        <v>140</v>
      </c>
      <c r="E79" s="5">
        <v>88</v>
      </c>
      <c r="F79" s="5">
        <v>140</v>
      </c>
      <c r="G79" s="5">
        <v>117</v>
      </c>
      <c r="H79" s="5">
        <v>140</v>
      </c>
      <c r="I79" s="5">
        <v>95</v>
      </c>
      <c r="J79" s="5">
        <v>140</v>
      </c>
      <c r="K79" s="5">
        <v>96</v>
      </c>
      <c r="L79" s="5">
        <v>140</v>
      </c>
      <c r="M79" s="5">
        <v>97</v>
      </c>
      <c r="N79" s="5">
        <v>140</v>
      </c>
      <c r="O79" s="5">
        <v>107</v>
      </c>
      <c r="P79" s="5">
        <v>140</v>
      </c>
      <c r="Q79" s="5">
        <v>101</v>
      </c>
      <c r="R79" s="5">
        <v>140</v>
      </c>
      <c r="S79" s="5">
        <v>113</v>
      </c>
      <c r="T79" s="10">
        <f>B79*9</f>
        <v>1260</v>
      </c>
      <c r="U79" s="11">
        <f>C79+E79+G79+I79+K79+M79+O79+Q79+S79</f>
        <v>954</v>
      </c>
      <c r="V79" s="6">
        <f t="shared" ref="V79:V81" si="72">(U79-T79)/T79</f>
        <v>-0.24285714285714285</v>
      </c>
    </row>
    <row r="80" spans="1:22" ht="19.5" hidden="1" customHeight="1" thickBot="1" x14ac:dyDescent="0.3">
      <c r="A80" s="15" t="s">
        <v>57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6" t="e">
        <f t="shared" si="72"/>
        <v>#DIV/0!</v>
      </c>
    </row>
    <row r="81" spans="1:22" ht="25.5" hidden="1" thickBot="1" x14ac:dyDescent="0.3">
      <c r="A81" s="15" t="s">
        <v>58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6" t="e">
        <f t="shared" si="72"/>
        <v>#DIV/0!</v>
      </c>
    </row>
    <row r="82" spans="1:22" ht="15.75" thickBot="1" x14ac:dyDescent="0.3">
      <c r="A82" s="17" t="s">
        <v>16</v>
      </c>
      <c r="B82" s="4">
        <f t="shared" ref="B82:U82" si="73">SUM(B74:B81)</f>
        <v>440</v>
      </c>
      <c r="C82" s="4">
        <f t="shared" si="73"/>
        <v>485</v>
      </c>
      <c r="D82" s="4">
        <f t="shared" ref="D82:E82" si="74">SUM(D74:D81)</f>
        <v>440</v>
      </c>
      <c r="E82" s="4">
        <f t="shared" si="74"/>
        <v>433</v>
      </c>
      <c r="F82" s="4">
        <f t="shared" ref="F82:I82" si="75">SUM(F74:F81)</f>
        <v>440</v>
      </c>
      <c r="G82" s="4">
        <f t="shared" si="75"/>
        <v>589</v>
      </c>
      <c r="H82" s="4">
        <f t="shared" si="75"/>
        <v>440</v>
      </c>
      <c r="I82" s="4">
        <f t="shared" si="75"/>
        <v>317</v>
      </c>
      <c r="J82" s="4">
        <f t="shared" ref="J82:K82" si="76">SUM(J74:J81)</f>
        <v>440</v>
      </c>
      <c r="K82" s="4">
        <f t="shared" si="76"/>
        <v>440</v>
      </c>
      <c r="L82" s="4">
        <f t="shared" ref="L82:Q82" si="77">SUM(L74:L81)</f>
        <v>440</v>
      </c>
      <c r="M82" s="4">
        <f t="shared" si="77"/>
        <v>500</v>
      </c>
      <c r="N82" s="4">
        <f t="shared" si="77"/>
        <v>440</v>
      </c>
      <c r="O82" s="4">
        <f t="shared" si="77"/>
        <v>441</v>
      </c>
      <c r="P82" s="4">
        <f t="shared" si="77"/>
        <v>440</v>
      </c>
      <c r="Q82" s="4">
        <f t="shared" si="77"/>
        <v>494</v>
      </c>
      <c r="R82" s="4">
        <f t="shared" ref="R82:S82" si="78">SUM(R74:R81)</f>
        <v>440</v>
      </c>
      <c r="S82" s="4">
        <f t="shared" si="78"/>
        <v>421</v>
      </c>
      <c r="T82" s="4">
        <f t="shared" si="73"/>
        <v>3960</v>
      </c>
      <c r="U82" s="4">
        <f t="shared" si="73"/>
        <v>4120</v>
      </c>
      <c r="V82" s="6">
        <f t="shared" ref="V82" si="79">(U82-T82)/T82</f>
        <v>4.0404040404040407E-2</v>
      </c>
    </row>
    <row r="83" spans="1:22" ht="15.75" thickBot="1" x14ac:dyDescent="0.3">
      <c r="A83" s="15" t="s">
        <v>59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4"/>
    </row>
    <row r="84" spans="1:22" ht="20.100000000000001" customHeight="1" thickBot="1" x14ac:dyDescent="0.3">
      <c r="A84" s="15" t="s">
        <v>2</v>
      </c>
      <c r="B84" s="4">
        <f t="shared" ref="B84:U84" si="80">B82+B71+B58+B53</f>
        <v>1221</v>
      </c>
      <c r="C84" s="4">
        <f t="shared" si="80"/>
        <v>1060</v>
      </c>
      <c r="D84" s="4">
        <f t="shared" ref="D84:E84" si="81">D82+D71+D58+D53</f>
        <v>1221</v>
      </c>
      <c r="E84" s="4">
        <f t="shared" si="81"/>
        <v>1360</v>
      </c>
      <c r="F84" s="4">
        <f t="shared" ref="F84:I84" si="82">F82+F71+F58+F53</f>
        <v>1221</v>
      </c>
      <c r="G84" s="4">
        <f t="shared" si="82"/>
        <v>1696</v>
      </c>
      <c r="H84" s="4">
        <f t="shared" si="82"/>
        <v>1221</v>
      </c>
      <c r="I84" s="4">
        <f t="shared" si="82"/>
        <v>1068</v>
      </c>
      <c r="J84" s="4">
        <f t="shared" ref="J84:K84" si="83">J82+J71+J58+J53</f>
        <v>1221</v>
      </c>
      <c r="K84" s="4">
        <f t="shared" si="83"/>
        <v>1266</v>
      </c>
      <c r="L84" s="4">
        <f t="shared" ref="L84:Q84" si="84">L82+L71+L58+L53</f>
        <v>1221</v>
      </c>
      <c r="M84" s="4">
        <f t="shared" si="84"/>
        <v>1381</v>
      </c>
      <c r="N84" s="4">
        <f t="shared" si="84"/>
        <v>1221</v>
      </c>
      <c r="O84" s="4">
        <f t="shared" si="84"/>
        <v>1220</v>
      </c>
      <c r="P84" s="4">
        <f t="shared" si="84"/>
        <v>1221</v>
      </c>
      <c r="Q84" s="4">
        <f t="shared" si="84"/>
        <v>1427</v>
      </c>
      <c r="R84" s="4">
        <f t="shared" ref="R84:S84" si="85">R82+R71+R58+R53</f>
        <v>1221</v>
      </c>
      <c r="S84" s="4">
        <f t="shared" si="85"/>
        <v>1136</v>
      </c>
      <c r="T84" s="4">
        <f t="shared" si="80"/>
        <v>10989</v>
      </c>
      <c r="U84" s="4">
        <f t="shared" si="80"/>
        <v>11614</v>
      </c>
      <c r="V84" s="6">
        <f t="shared" ref="V84" si="86">(U84-T84)/T84</f>
        <v>5.6875056875056874E-2</v>
      </c>
    </row>
    <row r="85" spans="1:22" ht="20.100000000000001" customHeight="1" thickBot="1" x14ac:dyDescent="0.3">
      <c r="A85" s="28" t="s">
        <v>17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</row>
    <row r="86" spans="1:22" ht="20.100000000000001" customHeight="1" thickBot="1" x14ac:dyDescent="0.3">
      <c r="A86" s="29"/>
      <c r="B86" s="26" t="s">
        <v>1</v>
      </c>
      <c r="C86" s="27"/>
      <c r="D86" s="26" t="s">
        <v>107</v>
      </c>
      <c r="E86" s="27"/>
      <c r="F86" s="26" t="s">
        <v>109</v>
      </c>
      <c r="G86" s="27"/>
      <c r="H86" s="26" t="s">
        <v>110</v>
      </c>
      <c r="I86" s="27"/>
      <c r="J86" s="26" t="s">
        <v>111</v>
      </c>
      <c r="K86" s="27"/>
      <c r="L86" s="26" t="s">
        <v>112</v>
      </c>
      <c r="M86" s="27"/>
      <c r="N86" s="26" t="s">
        <v>113</v>
      </c>
      <c r="O86" s="27"/>
      <c r="P86" s="26" t="s">
        <v>114</v>
      </c>
      <c r="Q86" s="27"/>
      <c r="R86" s="26" t="s">
        <v>115</v>
      </c>
      <c r="S86" s="27"/>
      <c r="T86" s="26" t="s">
        <v>2</v>
      </c>
      <c r="U86" s="31"/>
      <c r="V86" s="27"/>
    </row>
    <row r="87" spans="1:22" ht="20.100000000000001" customHeight="1" thickBot="1" x14ac:dyDescent="0.3">
      <c r="A87" s="30"/>
      <c r="B87" s="4" t="s">
        <v>3</v>
      </c>
      <c r="C87" s="4" t="s">
        <v>4</v>
      </c>
      <c r="D87" s="4" t="s">
        <v>3</v>
      </c>
      <c r="E87" s="4" t="s">
        <v>4</v>
      </c>
      <c r="F87" s="4" t="s">
        <v>3</v>
      </c>
      <c r="G87" s="4" t="s">
        <v>4</v>
      </c>
      <c r="H87" s="4" t="s">
        <v>3</v>
      </c>
      <c r="I87" s="4" t="s">
        <v>4</v>
      </c>
      <c r="J87" s="4" t="s">
        <v>3</v>
      </c>
      <c r="K87" s="4" t="s">
        <v>4</v>
      </c>
      <c r="L87" s="4" t="s">
        <v>3</v>
      </c>
      <c r="M87" s="4" t="s">
        <v>4</v>
      </c>
      <c r="N87" s="4" t="s">
        <v>3</v>
      </c>
      <c r="O87" s="4" t="s">
        <v>4</v>
      </c>
      <c r="P87" s="4" t="s">
        <v>3</v>
      </c>
      <c r="Q87" s="4" t="s">
        <v>4</v>
      </c>
      <c r="R87" s="4" t="s">
        <v>3</v>
      </c>
      <c r="S87" s="4" t="s">
        <v>4</v>
      </c>
      <c r="T87" s="4" t="s">
        <v>3</v>
      </c>
      <c r="U87" s="4" t="s">
        <v>4</v>
      </c>
      <c r="V87" s="4" t="s">
        <v>5</v>
      </c>
    </row>
    <row r="88" spans="1:22" ht="25.5" thickBot="1" x14ac:dyDescent="0.3">
      <c r="A88" s="15" t="s">
        <v>19</v>
      </c>
      <c r="B88" s="5">
        <v>500</v>
      </c>
      <c r="C88" s="5">
        <v>413</v>
      </c>
      <c r="D88" s="5">
        <v>500</v>
      </c>
      <c r="E88" s="5">
        <v>416</v>
      </c>
      <c r="F88" s="5">
        <v>500</v>
      </c>
      <c r="G88" s="5">
        <v>487</v>
      </c>
      <c r="H88" s="5">
        <v>500</v>
      </c>
      <c r="I88" s="5">
        <v>482</v>
      </c>
      <c r="J88" s="5">
        <v>500</v>
      </c>
      <c r="K88" s="5">
        <v>462</v>
      </c>
      <c r="L88" s="5">
        <v>500</v>
      </c>
      <c r="M88" s="5">
        <v>441</v>
      </c>
      <c r="N88" s="5">
        <v>500</v>
      </c>
      <c r="O88" s="5">
        <v>460</v>
      </c>
      <c r="P88" s="5">
        <v>500</v>
      </c>
      <c r="Q88" s="5">
        <v>453</v>
      </c>
      <c r="R88" s="5">
        <v>500</v>
      </c>
      <c r="S88" s="5">
        <v>502</v>
      </c>
      <c r="T88" s="10">
        <f>B88*9</f>
        <v>4500</v>
      </c>
      <c r="U88" s="11">
        <f>C88+E88+G88+I88+K88+M88+O88+Q88+S88</f>
        <v>4116</v>
      </c>
      <c r="V88" s="6">
        <f t="shared" ref="V88:V89" si="87">(U88-T88)/T88</f>
        <v>-8.533333333333333E-2</v>
      </c>
    </row>
    <row r="89" spans="1:22" ht="28.5" customHeight="1" thickBot="1" x14ac:dyDescent="0.3">
      <c r="A89" s="15" t="s">
        <v>20</v>
      </c>
      <c r="B89" s="5">
        <v>172</v>
      </c>
      <c r="C89" s="5">
        <v>190</v>
      </c>
      <c r="D89" s="5">
        <v>172</v>
      </c>
      <c r="E89" s="5">
        <v>135</v>
      </c>
      <c r="F89" s="5">
        <v>172</v>
      </c>
      <c r="G89" s="5">
        <v>151</v>
      </c>
      <c r="H89" s="5">
        <v>172</v>
      </c>
      <c r="I89" s="5">
        <v>178</v>
      </c>
      <c r="J89" s="5">
        <v>172</v>
      </c>
      <c r="K89" s="5">
        <v>162</v>
      </c>
      <c r="L89" s="5">
        <v>172</v>
      </c>
      <c r="M89" s="5">
        <v>165</v>
      </c>
      <c r="N89" s="5">
        <v>172</v>
      </c>
      <c r="O89" s="5">
        <v>177</v>
      </c>
      <c r="P89" s="5">
        <v>172</v>
      </c>
      <c r="Q89" s="5">
        <v>185</v>
      </c>
      <c r="R89" s="5">
        <v>172</v>
      </c>
      <c r="S89" s="5">
        <v>163</v>
      </c>
      <c r="T89" s="10">
        <f>B89*9</f>
        <v>1548</v>
      </c>
      <c r="U89" s="11">
        <f>C89+E89+G89+I89+K89+M89+O89+Q89+S89</f>
        <v>1506</v>
      </c>
      <c r="V89" s="6">
        <f t="shared" si="87"/>
        <v>-2.7131782945736434E-2</v>
      </c>
    </row>
    <row r="90" spans="1:22" ht="25.5" hidden="1" thickBot="1" x14ac:dyDescent="0.3">
      <c r="A90" s="15" t="s">
        <v>60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4"/>
      <c r="U90" s="4"/>
      <c r="V90" s="4"/>
    </row>
    <row r="91" spans="1:22" ht="25.5" hidden="1" thickBot="1" x14ac:dyDescent="0.3">
      <c r="A91" s="15" t="s">
        <v>61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4"/>
      <c r="U91" s="4"/>
      <c r="V91" s="4"/>
    </row>
    <row r="92" spans="1:22" ht="15.75" hidden="1" thickBot="1" x14ac:dyDescent="0.3">
      <c r="A92" s="15" t="s">
        <v>62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4"/>
      <c r="U92" s="4"/>
      <c r="V92" s="4"/>
    </row>
    <row r="93" spans="1:22" ht="25.5" hidden="1" thickBot="1" x14ac:dyDescent="0.3">
      <c r="A93" s="15" t="s">
        <v>63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4"/>
      <c r="U93" s="4"/>
      <c r="V93" s="4"/>
    </row>
    <row r="94" spans="1:22" ht="15.75" hidden="1" thickBot="1" x14ac:dyDescent="0.3">
      <c r="A94" s="15" t="s">
        <v>64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4"/>
      <c r="U94" s="4"/>
      <c r="V94" s="4"/>
    </row>
    <row r="95" spans="1:22" ht="19.5" hidden="1" customHeight="1" thickBot="1" x14ac:dyDescent="0.3">
      <c r="A95" s="15" t="s">
        <v>65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4"/>
      <c r="U95" s="4"/>
      <c r="V95" s="4"/>
    </row>
    <row r="96" spans="1:22" ht="19.5" hidden="1" customHeight="1" thickBot="1" x14ac:dyDescent="0.3">
      <c r="A96" s="15" t="s">
        <v>66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4"/>
      <c r="U96" s="4"/>
      <c r="V96" s="4"/>
    </row>
    <row r="97" spans="1:22" ht="20.100000000000001" customHeight="1" x14ac:dyDescent="0.25">
      <c r="A97" s="16"/>
    </row>
    <row r="98" spans="1:22" ht="0.75" customHeight="1" thickBot="1" x14ac:dyDescent="0.3">
      <c r="A98" s="28" t="s">
        <v>67</v>
      </c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</row>
    <row r="99" spans="1:22" ht="18.75" customHeight="1" thickBot="1" x14ac:dyDescent="0.3">
      <c r="A99" s="33" t="s">
        <v>108</v>
      </c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</row>
    <row r="100" spans="1:22" ht="19.5" customHeight="1" thickBot="1" x14ac:dyDescent="0.3">
      <c r="A100" s="34"/>
      <c r="B100" s="26" t="s">
        <v>1</v>
      </c>
      <c r="C100" s="27"/>
      <c r="D100" s="26" t="s">
        <v>107</v>
      </c>
      <c r="E100" s="27"/>
      <c r="F100" s="26" t="s">
        <v>109</v>
      </c>
      <c r="G100" s="27"/>
      <c r="H100" s="26" t="s">
        <v>110</v>
      </c>
      <c r="I100" s="27"/>
      <c r="J100" s="26" t="s">
        <v>111</v>
      </c>
      <c r="K100" s="27"/>
      <c r="L100" s="26" t="s">
        <v>112</v>
      </c>
      <c r="M100" s="27"/>
      <c r="N100" s="26" t="s">
        <v>113</v>
      </c>
      <c r="O100" s="27"/>
      <c r="P100" s="26" t="s">
        <v>114</v>
      </c>
      <c r="Q100" s="27"/>
      <c r="R100" s="26" t="s">
        <v>115</v>
      </c>
      <c r="S100" s="27"/>
      <c r="T100" s="26" t="s">
        <v>2</v>
      </c>
      <c r="U100" s="31"/>
      <c r="V100" s="27"/>
    </row>
    <row r="101" spans="1:22" ht="19.5" customHeight="1" thickBot="1" x14ac:dyDescent="0.3">
      <c r="A101" s="35"/>
      <c r="B101" s="4" t="s">
        <v>3</v>
      </c>
      <c r="C101" s="4" t="s">
        <v>4</v>
      </c>
      <c r="D101" s="4" t="s">
        <v>3</v>
      </c>
      <c r="E101" s="4" t="s">
        <v>4</v>
      </c>
      <c r="F101" s="4" t="s">
        <v>3</v>
      </c>
      <c r="G101" s="4" t="s">
        <v>4</v>
      </c>
      <c r="H101" s="4" t="s">
        <v>3</v>
      </c>
      <c r="I101" s="4" t="s">
        <v>4</v>
      </c>
      <c r="J101" s="4" t="s">
        <v>3</v>
      </c>
      <c r="K101" s="4" t="s">
        <v>4</v>
      </c>
      <c r="L101" s="4" t="s">
        <v>3</v>
      </c>
      <c r="M101" s="4" t="s">
        <v>4</v>
      </c>
      <c r="N101" s="4" t="s">
        <v>3</v>
      </c>
      <c r="O101" s="4" t="s">
        <v>4</v>
      </c>
      <c r="P101" s="4" t="s">
        <v>3</v>
      </c>
      <c r="Q101" s="4" t="s">
        <v>4</v>
      </c>
      <c r="R101" s="4" t="s">
        <v>3</v>
      </c>
      <c r="S101" s="4" t="s">
        <v>4</v>
      </c>
      <c r="T101" s="4" t="s">
        <v>3</v>
      </c>
      <c r="U101" s="4" t="s">
        <v>4</v>
      </c>
      <c r="V101" s="4" t="s">
        <v>5</v>
      </c>
    </row>
    <row r="102" spans="1:22" ht="19.5" customHeight="1" thickBot="1" x14ac:dyDescent="0.3">
      <c r="A102" s="24" t="s">
        <v>10</v>
      </c>
      <c r="B102" s="25">
        <v>0</v>
      </c>
      <c r="C102" s="25">
        <v>356</v>
      </c>
      <c r="D102" s="25">
        <v>0</v>
      </c>
      <c r="E102" s="25">
        <v>414</v>
      </c>
      <c r="F102" s="25">
        <v>0</v>
      </c>
      <c r="G102" s="25">
        <v>504</v>
      </c>
      <c r="H102" s="25">
        <v>0</v>
      </c>
      <c r="I102" s="25">
        <v>457</v>
      </c>
      <c r="J102" s="25">
        <v>0</v>
      </c>
      <c r="K102" s="25">
        <v>482</v>
      </c>
      <c r="L102" s="25">
        <v>0</v>
      </c>
      <c r="M102" s="25">
        <v>452</v>
      </c>
      <c r="N102" s="25">
        <v>0</v>
      </c>
      <c r="O102" s="25">
        <v>374</v>
      </c>
      <c r="P102" s="25">
        <v>0</v>
      </c>
      <c r="Q102" s="25">
        <v>311</v>
      </c>
      <c r="R102" s="25">
        <v>0</v>
      </c>
      <c r="S102" s="25">
        <v>378</v>
      </c>
      <c r="T102" s="10">
        <v>0</v>
      </c>
      <c r="U102" s="11">
        <f>C102+E102+G102+I102+K102+M102+O102+Q102+S102</f>
        <v>3728</v>
      </c>
      <c r="V102" s="10">
        <v>0</v>
      </c>
    </row>
    <row r="103" spans="1:22" ht="19.5" customHeight="1" thickBot="1" x14ac:dyDescent="0.3">
      <c r="A103" s="24" t="s">
        <v>11</v>
      </c>
      <c r="B103" s="25">
        <v>0</v>
      </c>
      <c r="C103" s="25">
        <v>0</v>
      </c>
      <c r="D103" s="25">
        <v>0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10">
        <v>0</v>
      </c>
      <c r="U103" s="10">
        <v>0</v>
      </c>
      <c r="V103" s="10">
        <v>0</v>
      </c>
    </row>
    <row r="104" spans="1:22" ht="20.100000000000001" customHeight="1" thickBot="1" x14ac:dyDescent="0.3">
      <c r="A104" s="32" t="s">
        <v>72</v>
      </c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</row>
    <row r="105" spans="1:22" ht="19.5" customHeight="1" thickBot="1" x14ac:dyDescent="0.3">
      <c r="A105" s="29"/>
      <c r="B105" s="26" t="s">
        <v>1</v>
      </c>
      <c r="C105" s="27"/>
      <c r="D105" s="26" t="s">
        <v>107</v>
      </c>
      <c r="E105" s="27"/>
      <c r="F105" s="26" t="s">
        <v>109</v>
      </c>
      <c r="G105" s="27"/>
      <c r="H105" s="26" t="s">
        <v>110</v>
      </c>
      <c r="I105" s="27"/>
      <c r="J105" s="26" t="s">
        <v>111</v>
      </c>
      <c r="K105" s="27"/>
      <c r="L105" s="26" t="s">
        <v>112</v>
      </c>
      <c r="M105" s="27"/>
      <c r="N105" s="26" t="s">
        <v>113</v>
      </c>
      <c r="O105" s="27"/>
      <c r="P105" s="26" t="s">
        <v>114</v>
      </c>
      <c r="Q105" s="27"/>
      <c r="R105" s="26" t="s">
        <v>115</v>
      </c>
      <c r="S105" s="27"/>
      <c r="T105" s="26" t="s">
        <v>2</v>
      </c>
      <c r="U105" s="31"/>
      <c r="V105" s="27"/>
    </row>
    <row r="106" spans="1:22" ht="19.5" customHeight="1" thickBot="1" x14ac:dyDescent="0.3">
      <c r="A106" s="30"/>
      <c r="B106" s="4" t="s">
        <v>3</v>
      </c>
      <c r="C106" s="4" t="s">
        <v>4</v>
      </c>
      <c r="D106" s="4" t="s">
        <v>3</v>
      </c>
      <c r="E106" s="4" t="s">
        <v>4</v>
      </c>
      <c r="F106" s="4" t="s">
        <v>3</v>
      </c>
      <c r="G106" s="4" t="s">
        <v>4</v>
      </c>
      <c r="H106" s="4" t="s">
        <v>3</v>
      </c>
      <c r="I106" s="4" t="s">
        <v>4</v>
      </c>
      <c r="J106" s="4" t="s">
        <v>3</v>
      </c>
      <c r="K106" s="4" t="s">
        <v>4</v>
      </c>
      <c r="L106" s="4" t="s">
        <v>3</v>
      </c>
      <c r="M106" s="4" t="s">
        <v>4</v>
      </c>
      <c r="N106" s="4" t="s">
        <v>3</v>
      </c>
      <c r="O106" s="4" t="s">
        <v>4</v>
      </c>
      <c r="P106" s="4" t="s">
        <v>3</v>
      </c>
      <c r="Q106" s="4" t="s">
        <v>4</v>
      </c>
      <c r="R106" s="4" t="s">
        <v>3</v>
      </c>
      <c r="S106" s="4" t="s">
        <v>4</v>
      </c>
      <c r="T106" s="4" t="s">
        <v>3</v>
      </c>
      <c r="U106" s="4" t="s">
        <v>4</v>
      </c>
      <c r="V106" s="4" t="s">
        <v>5</v>
      </c>
    </row>
    <row r="107" spans="1:22" ht="19.5" customHeight="1" thickBot="1" x14ac:dyDescent="0.3">
      <c r="A107" s="21" t="s">
        <v>73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4">
        <v>0</v>
      </c>
      <c r="U107" s="10">
        <f>C107</f>
        <v>0</v>
      </c>
      <c r="V107" s="4">
        <v>0</v>
      </c>
    </row>
    <row r="108" spans="1:22" ht="19.5" customHeight="1" thickBot="1" x14ac:dyDescent="0.3">
      <c r="A108" s="21" t="s">
        <v>74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4">
        <v>0</v>
      </c>
      <c r="U108" s="10">
        <f t="shared" ref="U108:U141" si="88">C108</f>
        <v>0</v>
      </c>
      <c r="V108" s="4">
        <v>0</v>
      </c>
    </row>
    <row r="109" spans="1:22" ht="19.5" customHeight="1" thickBot="1" x14ac:dyDescent="0.3">
      <c r="A109" s="21" t="s">
        <v>75</v>
      </c>
      <c r="B109" s="5">
        <v>0</v>
      </c>
      <c r="C109" s="5">
        <v>1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4">
        <v>0</v>
      </c>
      <c r="U109" s="10">
        <f t="shared" si="88"/>
        <v>1</v>
      </c>
      <c r="V109" s="4">
        <v>0</v>
      </c>
    </row>
    <row r="110" spans="1:22" ht="19.5" customHeight="1" thickBot="1" x14ac:dyDescent="0.3">
      <c r="A110" s="21" t="s">
        <v>76</v>
      </c>
      <c r="B110" s="2">
        <v>0</v>
      </c>
      <c r="C110" s="2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4">
        <v>0</v>
      </c>
      <c r="U110" s="10">
        <f t="shared" si="88"/>
        <v>0</v>
      </c>
      <c r="V110" s="4">
        <v>0</v>
      </c>
    </row>
    <row r="111" spans="1:22" ht="19.5" customHeight="1" thickBot="1" x14ac:dyDescent="0.3">
      <c r="A111" s="21" t="s">
        <v>77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4">
        <v>0</v>
      </c>
      <c r="U111" s="10">
        <f t="shared" si="88"/>
        <v>0</v>
      </c>
      <c r="V111" s="4">
        <v>0</v>
      </c>
    </row>
    <row r="112" spans="1:22" ht="19.5" customHeight="1" thickBot="1" x14ac:dyDescent="0.3">
      <c r="A112" s="21" t="s">
        <v>78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4">
        <v>0</v>
      </c>
      <c r="U112" s="10">
        <f t="shared" si="88"/>
        <v>0</v>
      </c>
      <c r="V112" s="4">
        <v>0</v>
      </c>
    </row>
    <row r="113" spans="1:22" ht="19.5" customHeight="1" thickBot="1" x14ac:dyDescent="0.3">
      <c r="A113" s="21" t="s">
        <v>79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4">
        <v>0</v>
      </c>
      <c r="U113" s="10">
        <f t="shared" si="88"/>
        <v>0</v>
      </c>
      <c r="V113" s="4">
        <v>0</v>
      </c>
    </row>
    <row r="114" spans="1:22" ht="19.5" customHeight="1" thickBot="1" x14ac:dyDescent="0.3">
      <c r="A114" s="21" t="s">
        <v>80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4">
        <v>0</v>
      </c>
      <c r="U114" s="10">
        <f t="shared" si="88"/>
        <v>0</v>
      </c>
      <c r="V114" s="4">
        <v>0</v>
      </c>
    </row>
    <row r="115" spans="1:22" ht="19.5" customHeight="1" thickBot="1" x14ac:dyDescent="0.3">
      <c r="A115" s="21" t="s">
        <v>81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4">
        <v>0</v>
      </c>
      <c r="U115" s="10">
        <f t="shared" si="88"/>
        <v>0</v>
      </c>
      <c r="V115" s="4">
        <v>0</v>
      </c>
    </row>
    <row r="116" spans="1:22" ht="15" customHeight="1" thickBot="1" x14ac:dyDescent="0.3">
      <c r="A116" s="22" t="s">
        <v>82</v>
      </c>
      <c r="B116" s="4">
        <v>0</v>
      </c>
      <c r="C116" s="4">
        <v>1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10">
        <f t="shared" si="88"/>
        <v>1</v>
      </c>
      <c r="V116" s="4">
        <v>0</v>
      </c>
    </row>
    <row r="117" spans="1:22" ht="15.75" thickBot="1" x14ac:dyDescent="0.3">
      <c r="A117" s="21" t="s">
        <v>83</v>
      </c>
      <c r="B117" s="5">
        <v>0</v>
      </c>
      <c r="C117" s="5">
        <v>1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4">
        <v>0</v>
      </c>
      <c r="U117" s="10">
        <f t="shared" si="88"/>
        <v>1</v>
      </c>
      <c r="V117" s="4">
        <v>0</v>
      </c>
    </row>
    <row r="118" spans="1:22" ht="15.75" thickBot="1" x14ac:dyDescent="0.3">
      <c r="A118" s="21" t="s">
        <v>84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4">
        <v>0</v>
      </c>
      <c r="U118" s="10">
        <f t="shared" si="88"/>
        <v>0</v>
      </c>
      <c r="V118" s="4">
        <v>0</v>
      </c>
    </row>
    <row r="119" spans="1:22" ht="25.5" thickBot="1" x14ac:dyDescent="0.3">
      <c r="A119" s="21" t="s">
        <v>85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4">
        <v>0</v>
      </c>
      <c r="U119" s="10">
        <f t="shared" si="88"/>
        <v>0</v>
      </c>
      <c r="V119" s="4">
        <v>0</v>
      </c>
    </row>
    <row r="120" spans="1:22" ht="37.5" thickBot="1" x14ac:dyDescent="0.3">
      <c r="A120" s="21" t="s">
        <v>86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4">
        <v>0</v>
      </c>
      <c r="U120" s="10">
        <f t="shared" si="88"/>
        <v>0</v>
      </c>
      <c r="V120" s="4">
        <v>0</v>
      </c>
    </row>
    <row r="121" spans="1:22" ht="37.5" thickBot="1" x14ac:dyDescent="0.3">
      <c r="A121" s="21" t="s">
        <v>87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4">
        <v>0</v>
      </c>
      <c r="U121" s="10">
        <f t="shared" si="88"/>
        <v>0</v>
      </c>
      <c r="V121" s="4">
        <v>0</v>
      </c>
    </row>
    <row r="122" spans="1:22" ht="25.5" thickBot="1" x14ac:dyDescent="0.3">
      <c r="A122" s="21" t="s">
        <v>88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4">
        <v>0</v>
      </c>
      <c r="U122" s="10">
        <f t="shared" si="88"/>
        <v>0</v>
      </c>
      <c r="V122" s="4">
        <v>0</v>
      </c>
    </row>
    <row r="123" spans="1:22" ht="15.75" thickBot="1" x14ac:dyDescent="0.3">
      <c r="A123" s="22" t="s">
        <v>89</v>
      </c>
      <c r="B123" s="4">
        <v>0</v>
      </c>
      <c r="C123" s="4">
        <v>1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10">
        <f t="shared" si="88"/>
        <v>1</v>
      </c>
      <c r="V123" s="4">
        <v>0</v>
      </c>
    </row>
    <row r="124" spans="1:22" ht="25.5" thickBot="1" x14ac:dyDescent="0.3">
      <c r="A124" s="21" t="s">
        <v>90</v>
      </c>
      <c r="B124" s="5">
        <v>0</v>
      </c>
      <c r="C124" s="5">
        <v>1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4">
        <v>0</v>
      </c>
      <c r="U124" s="10">
        <f t="shared" si="88"/>
        <v>1</v>
      </c>
      <c r="V124" s="4">
        <v>0</v>
      </c>
    </row>
    <row r="125" spans="1:22" ht="37.5" thickBot="1" x14ac:dyDescent="0.3">
      <c r="A125" s="21" t="s">
        <v>91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4">
        <v>0</v>
      </c>
      <c r="U125" s="10">
        <f t="shared" si="88"/>
        <v>0</v>
      </c>
      <c r="V125" s="4">
        <v>0</v>
      </c>
    </row>
    <row r="126" spans="1:22" ht="37.5" thickBot="1" x14ac:dyDescent="0.3">
      <c r="A126" s="21" t="s">
        <v>92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4">
        <v>0</v>
      </c>
      <c r="U126" s="10">
        <f t="shared" si="88"/>
        <v>0</v>
      </c>
      <c r="V126" s="4">
        <v>0</v>
      </c>
    </row>
    <row r="127" spans="1:22" ht="37.5" thickBot="1" x14ac:dyDescent="0.3">
      <c r="A127" s="21" t="s">
        <v>93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4">
        <v>0</v>
      </c>
      <c r="U127" s="10">
        <f t="shared" si="88"/>
        <v>0</v>
      </c>
      <c r="V127" s="4">
        <v>0</v>
      </c>
    </row>
    <row r="128" spans="1:22" ht="15.75" thickBot="1" x14ac:dyDescent="0.3">
      <c r="A128" s="22" t="s">
        <v>94</v>
      </c>
      <c r="B128" s="4">
        <v>0</v>
      </c>
      <c r="C128" s="4">
        <v>1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10">
        <f t="shared" si="88"/>
        <v>1</v>
      </c>
      <c r="V128" s="4">
        <v>0</v>
      </c>
    </row>
    <row r="129" spans="1:23" ht="25.5" thickBot="1" x14ac:dyDescent="0.3">
      <c r="A129" s="21" t="s">
        <v>95</v>
      </c>
      <c r="B129" s="5">
        <v>0</v>
      </c>
      <c r="C129" s="5">
        <v>13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4">
        <v>0</v>
      </c>
      <c r="U129" s="10">
        <f t="shared" si="88"/>
        <v>13</v>
      </c>
      <c r="V129" s="4">
        <v>0</v>
      </c>
    </row>
    <row r="130" spans="1:23" ht="25.5" thickBot="1" x14ac:dyDescent="0.3">
      <c r="A130" s="21" t="s">
        <v>96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4">
        <v>0</v>
      </c>
      <c r="U130" s="10">
        <f t="shared" si="88"/>
        <v>0</v>
      </c>
      <c r="V130" s="4">
        <v>0</v>
      </c>
    </row>
    <row r="131" spans="1:23" ht="25.5" thickBot="1" x14ac:dyDescent="0.3">
      <c r="A131" s="21" t="s">
        <v>97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4">
        <v>0</v>
      </c>
      <c r="U131" s="10">
        <f t="shared" si="88"/>
        <v>0</v>
      </c>
      <c r="V131" s="4">
        <v>0</v>
      </c>
    </row>
    <row r="132" spans="1:23" ht="15.75" thickBot="1" x14ac:dyDescent="0.3">
      <c r="A132" s="22" t="s">
        <v>98</v>
      </c>
      <c r="B132" s="4">
        <v>0</v>
      </c>
      <c r="C132" s="4">
        <v>13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10">
        <f t="shared" si="88"/>
        <v>13</v>
      </c>
      <c r="V132" s="4">
        <v>0</v>
      </c>
    </row>
    <row r="133" spans="1:23" ht="25.5" thickBot="1" x14ac:dyDescent="0.3">
      <c r="A133" s="21" t="s">
        <v>99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4">
        <v>0</v>
      </c>
      <c r="U133" s="10">
        <f t="shared" si="88"/>
        <v>0</v>
      </c>
      <c r="V133" s="4">
        <v>0</v>
      </c>
    </row>
    <row r="134" spans="1:23" ht="15.75" thickBot="1" x14ac:dyDescent="0.3">
      <c r="A134" s="21" t="s">
        <v>100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4">
        <v>0</v>
      </c>
      <c r="U134" s="10">
        <f t="shared" si="88"/>
        <v>0</v>
      </c>
      <c r="V134" s="4">
        <v>0</v>
      </c>
      <c r="W134" s="23"/>
    </row>
    <row r="135" spans="1:23" ht="25.5" thickBot="1" x14ac:dyDescent="0.3">
      <c r="A135" s="21" t="s">
        <v>101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4">
        <v>0</v>
      </c>
      <c r="U135" s="10">
        <f t="shared" si="88"/>
        <v>0</v>
      </c>
      <c r="V135" s="4">
        <v>0</v>
      </c>
    </row>
    <row r="136" spans="1:23" ht="25.5" thickBot="1" x14ac:dyDescent="0.3">
      <c r="A136" s="21" t="s">
        <v>102</v>
      </c>
      <c r="B136" s="5">
        <v>0</v>
      </c>
      <c r="C136" s="5">
        <v>6</v>
      </c>
      <c r="D136" s="5">
        <v>0</v>
      </c>
      <c r="E136" s="5">
        <v>6</v>
      </c>
      <c r="F136" s="5">
        <v>0</v>
      </c>
      <c r="G136" s="5">
        <v>6</v>
      </c>
      <c r="H136" s="5">
        <v>0</v>
      </c>
      <c r="I136" s="5">
        <v>6</v>
      </c>
      <c r="J136" s="5">
        <v>0</v>
      </c>
      <c r="K136" s="5">
        <v>6</v>
      </c>
      <c r="L136" s="5">
        <v>0</v>
      </c>
      <c r="M136" s="5">
        <v>6</v>
      </c>
      <c r="N136" s="5">
        <v>0</v>
      </c>
      <c r="O136" s="5">
        <v>6</v>
      </c>
      <c r="P136" s="5">
        <v>0</v>
      </c>
      <c r="Q136" s="5">
        <v>6</v>
      </c>
      <c r="R136" s="5">
        <v>0</v>
      </c>
      <c r="S136" s="5">
        <v>6</v>
      </c>
      <c r="T136" s="4">
        <v>0</v>
      </c>
      <c r="U136" s="10">
        <f t="shared" si="88"/>
        <v>6</v>
      </c>
      <c r="V136" s="4">
        <v>0</v>
      </c>
    </row>
    <row r="137" spans="1:23" ht="25.5" thickBot="1" x14ac:dyDescent="0.3">
      <c r="A137" s="21" t="s">
        <v>103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4">
        <v>0</v>
      </c>
      <c r="U137" s="10">
        <f t="shared" si="88"/>
        <v>0</v>
      </c>
      <c r="V137" s="4">
        <v>0</v>
      </c>
    </row>
    <row r="138" spans="1:23" ht="25.5" thickBot="1" x14ac:dyDescent="0.3">
      <c r="A138" s="21" t="s">
        <v>104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4">
        <v>0</v>
      </c>
      <c r="U138" s="10">
        <f t="shared" si="88"/>
        <v>0</v>
      </c>
      <c r="V138" s="4">
        <v>0</v>
      </c>
    </row>
    <row r="139" spans="1:23" ht="25.5" thickBot="1" x14ac:dyDescent="0.3">
      <c r="A139" s="21" t="s">
        <v>105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4">
        <v>0</v>
      </c>
      <c r="U139" s="10">
        <f t="shared" si="88"/>
        <v>0</v>
      </c>
      <c r="V139" s="4">
        <v>0</v>
      </c>
    </row>
    <row r="140" spans="1:23" ht="15.75" thickBot="1" x14ac:dyDescent="0.3">
      <c r="A140" s="22" t="s">
        <v>106</v>
      </c>
      <c r="B140" s="4">
        <v>0</v>
      </c>
      <c r="C140" s="4">
        <v>6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10">
        <f t="shared" si="88"/>
        <v>6</v>
      </c>
      <c r="V140" s="4">
        <v>0</v>
      </c>
    </row>
    <row r="141" spans="1:23" ht="15.75" thickBot="1" x14ac:dyDescent="0.3">
      <c r="A141" s="15" t="s">
        <v>2</v>
      </c>
      <c r="B141" s="5">
        <v>0</v>
      </c>
      <c r="C141" s="5">
        <v>22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4">
        <v>0</v>
      </c>
      <c r="U141" s="10">
        <f t="shared" si="88"/>
        <v>22</v>
      </c>
      <c r="V141" s="4">
        <v>0</v>
      </c>
    </row>
    <row r="142" spans="1:23" x14ac:dyDescent="0.25">
      <c r="A142" s="18" t="s">
        <v>18</v>
      </c>
    </row>
  </sheetData>
  <mergeCells count="111">
    <mergeCell ref="A33:V33"/>
    <mergeCell ref="A85:V85"/>
    <mergeCell ref="A86:A87"/>
    <mergeCell ref="H105:I105"/>
    <mergeCell ref="H34:I34"/>
    <mergeCell ref="H39:I39"/>
    <mergeCell ref="H45:I45"/>
    <mergeCell ref="H86:I86"/>
    <mergeCell ref="H100:I100"/>
    <mergeCell ref="R100:S100"/>
    <mergeCell ref="R105:S105"/>
    <mergeCell ref="D34:E34"/>
    <mergeCell ref="D39:E39"/>
    <mergeCell ref="R34:S34"/>
    <mergeCell ref="R39:S39"/>
    <mergeCell ref="R45:S45"/>
    <mergeCell ref="R86:S86"/>
    <mergeCell ref="P34:Q34"/>
    <mergeCell ref="P39:Q39"/>
    <mergeCell ref="P45:Q45"/>
    <mergeCell ref="P86:Q86"/>
    <mergeCell ref="P100:Q100"/>
    <mergeCell ref="P105:Q105"/>
    <mergeCell ref="A4:V4"/>
    <mergeCell ref="A5:V5"/>
    <mergeCell ref="A6:C6"/>
    <mergeCell ref="A8:A9"/>
    <mergeCell ref="B8:C8"/>
    <mergeCell ref="T8:V8"/>
    <mergeCell ref="H8:I8"/>
    <mergeCell ref="L8:M8"/>
    <mergeCell ref="F8:G8"/>
    <mergeCell ref="R8:S8"/>
    <mergeCell ref="D8:E8"/>
    <mergeCell ref="J8:K8"/>
    <mergeCell ref="N8:O8"/>
    <mergeCell ref="P8:Q8"/>
    <mergeCell ref="D19:E19"/>
    <mergeCell ref="D29:E29"/>
    <mergeCell ref="T19:V19"/>
    <mergeCell ref="A18:V18"/>
    <mergeCell ref="A19:A20"/>
    <mergeCell ref="B19:C19"/>
    <mergeCell ref="T29:V29"/>
    <mergeCell ref="J19:K19"/>
    <mergeCell ref="J29:K29"/>
    <mergeCell ref="H19:I19"/>
    <mergeCell ref="H29:I29"/>
    <mergeCell ref="F19:G19"/>
    <mergeCell ref="F29:G29"/>
    <mergeCell ref="R19:S19"/>
    <mergeCell ref="L19:M19"/>
    <mergeCell ref="L29:M29"/>
    <mergeCell ref="R29:S29"/>
    <mergeCell ref="P19:Q19"/>
    <mergeCell ref="P29:Q29"/>
    <mergeCell ref="A44:V44"/>
    <mergeCell ref="A45:A46"/>
    <mergeCell ref="B45:C45"/>
    <mergeCell ref="A39:A40"/>
    <mergeCell ref="D45:E45"/>
    <mergeCell ref="D86:E86"/>
    <mergeCell ref="D105:E105"/>
    <mergeCell ref="A99:V99"/>
    <mergeCell ref="A100:A101"/>
    <mergeCell ref="B100:C100"/>
    <mergeCell ref="D100:E100"/>
    <mergeCell ref="T100:V100"/>
    <mergeCell ref="F86:G86"/>
    <mergeCell ref="F100:G100"/>
    <mergeCell ref="F105:G105"/>
    <mergeCell ref="L86:M86"/>
    <mergeCell ref="A105:A106"/>
    <mergeCell ref="B105:C105"/>
    <mergeCell ref="T86:V86"/>
    <mergeCell ref="A98:V98"/>
    <mergeCell ref="L100:M100"/>
    <mergeCell ref="L105:M105"/>
    <mergeCell ref="B86:C86"/>
    <mergeCell ref="N86:O86"/>
    <mergeCell ref="N100:O100"/>
    <mergeCell ref="N105:O105"/>
    <mergeCell ref="T105:V105"/>
    <mergeCell ref="A104:V104"/>
    <mergeCell ref="J105:K105"/>
    <mergeCell ref="J86:K86"/>
    <mergeCell ref="J100:K100"/>
    <mergeCell ref="N19:O19"/>
    <mergeCell ref="N29:O29"/>
    <mergeCell ref="N34:O34"/>
    <mergeCell ref="N39:O39"/>
    <mergeCell ref="N45:O45"/>
    <mergeCell ref="L34:M34"/>
    <mergeCell ref="L39:M39"/>
    <mergeCell ref="L45:M45"/>
    <mergeCell ref="A28:V28"/>
    <mergeCell ref="A29:A30"/>
    <mergeCell ref="B29:C29"/>
    <mergeCell ref="T45:V45"/>
    <mergeCell ref="T39:V39"/>
    <mergeCell ref="F34:G34"/>
    <mergeCell ref="F39:G39"/>
    <mergeCell ref="F45:G45"/>
    <mergeCell ref="B39:C39"/>
    <mergeCell ref="A34:A35"/>
    <mergeCell ref="B34:C34"/>
    <mergeCell ref="T34:V34"/>
    <mergeCell ref="A38:V38"/>
    <mergeCell ref="J34:K34"/>
    <mergeCell ref="J39:K39"/>
    <mergeCell ref="J45:K45"/>
  </mergeCells>
  <pageMargins left="0.39370078740157483" right="0.39370078740157483" top="0.19685039370078741" bottom="0.11811023622047245" header="0" footer="0"/>
  <pageSetup paperSize="9" scale="55" fitToHeight="0" orientation="portrait" r:id="rId1"/>
  <rowBreaks count="1" manualBreakCount="1">
    <brk id="10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Atividades e Resultados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Moreira Lima</dc:creator>
  <cp:lastModifiedBy>Miriam Junko Kimoto Watanabe</cp:lastModifiedBy>
  <cp:lastPrinted>2026-09-11T22:45:05Z</cp:lastPrinted>
  <dcterms:created xsi:type="dcterms:W3CDTF">2020-12-14T19:05:34Z</dcterms:created>
  <dcterms:modified xsi:type="dcterms:W3CDTF">2026-10-13T19:58:55Z</dcterms:modified>
</cp:coreProperties>
</file>